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mc:AlternateContent xmlns:mc="http://schemas.openxmlformats.org/markup-compatibility/2006">
    <mc:Choice Requires="x15">
      <x15ac:absPath xmlns:x15ac="http://schemas.microsoft.com/office/spreadsheetml/2010/11/ac" url="C:\Users\AltiraifiR\OneDrive - Perkins &amp; Will\ARE\"/>
    </mc:Choice>
  </mc:AlternateContent>
  <xr:revisionPtr revIDLastSave="795" documentId="8_{6E664D61-2F95-4B42-9A4A-0AA6494407DE}" xr6:coauthVersionLast="45" xr6:coauthVersionMax="45" xr10:uidLastSave="{B9A09B03-9A90-4F85-9A70-05F802246679}"/>
  <bookViews>
    <workbookView xWindow="-108" yWindow="-108" windowWidth="23256" windowHeight="12720" activeTab="2" xr2:uid="{B8D1506A-1167-4490-87C3-CEAC7DA14E1F}"/>
  </bookViews>
  <sheets>
    <sheet name="Document List-Hidden Columns" sheetId="11" r:id="rId1"/>
    <sheet name="Document List-More Info" sheetId="2" r:id="rId2"/>
    <sheet name="Key - STUDY THIS" sheetId="3" r:id="rId3"/>
    <sheet name="A201 - Articles" sheetId="10" r:id="rId4"/>
  </sheets>
  <definedNames>
    <definedName name="_xlnm._FilterDatabase" localSheetId="0" hidden="1">'Document List-Hidden Columns'!$A$1:$P$1</definedName>
    <definedName name="_xlnm._FilterDatabase" localSheetId="1" hidden="1">'Document List-More Info'!$A$1:$P$1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 i="11" l="1"/>
  <c r="F8" i="11"/>
  <c r="E8" i="11"/>
  <c r="D8" i="11"/>
  <c r="P8" i="11" s="1"/>
  <c r="C8" i="11"/>
  <c r="O8" i="11" s="1"/>
  <c r="B8" i="11"/>
  <c r="N8" i="11" s="1"/>
  <c r="G7" i="11"/>
  <c r="F7" i="11"/>
  <c r="E7" i="11"/>
  <c r="D7" i="11"/>
  <c r="P7" i="11" s="1"/>
  <c r="C7" i="11"/>
  <c r="O7" i="11" s="1"/>
  <c r="B7" i="11"/>
  <c r="N7" i="11" s="1"/>
  <c r="G6" i="11"/>
  <c r="F6" i="11"/>
  <c r="E6" i="11"/>
  <c r="D6" i="11"/>
  <c r="P6" i="11" s="1"/>
  <c r="C6" i="11"/>
  <c r="O6" i="11" s="1"/>
  <c r="B6" i="11"/>
  <c r="N6" i="11" s="1"/>
  <c r="G5" i="11"/>
  <c r="F5" i="11"/>
  <c r="E5" i="11"/>
  <c r="D5" i="11"/>
  <c r="P5" i="11" s="1"/>
  <c r="C5" i="11"/>
  <c r="O5" i="11" s="1"/>
  <c r="B5" i="11"/>
  <c r="N5" i="11" s="1"/>
  <c r="G4" i="11"/>
  <c r="F4" i="11"/>
  <c r="E4" i="11"/>
  <c r="D4" i="11"/>
  <c r="P4" i="11" s="1"/>
  <c r="C4" i="11"/>
  <c r="O4" i="11" s="1"/>
  <c r="B4" i="11"/>
  <c r="N4" i="11" s="1"/>
  <c r="G3" i="11"/>
  <c r="F3" i="11"/>
  <c r="E3" i="11"/>
  <c r="D3" i="11"/>
  <c r="P3" i="11" s="1"/>
  <c r="C3" i="11"/>
  <c r="O3" i="11" s="1"/>
  <c r="B3" i="11"/>
  <c r="N3" i="11" s="1"/>
  <c r="G2" i="11"/>
  <c r="F2" i="11"/>
  <c r="E2" i="11"/>
  <c r="D2" i="11"/>
  <c r="P2" i="11" s="1"/>
  <c r="C2" i="11"/>
  <c r="O2" i="11" s="1"/>
  <c r="B2" i="11"/>
  <c r="N2" i="11" s="1"/>
  <c r="H4" i="11" l="1"/>
  <c r="H5" i="11"/>
  <c r="H2" i="11"/>
  <c r="H8" i="11"/>
  <c r="H3" i="11"/>
  <c r="H7" i="11"/>
  <c r="H6" i="11"/>
  <c r="B40" i="2"/>
  <c r="N40" i="2" s="1"/>
  <c r="C40" i="2"/>
  <c r="D40" i="2"/>
  <c r="P40" i="2" s="1"/>
  <c r="E40" i="2"/>
  <c r="F40" i="2"/>
  <c r="G40" i="2"/>
  <c r="B39" i="2"/>
  <c r="C39" i="2"/>
  <c r="O39" i="2" s="1"/>
  <c r="D39" i="2"/>
  <c r="P39" i="2" s="1"/>
  <c r="E39" i="2"/>
  <c r="F39" i="2"/>
  <c r="G39" i="2"/>
  <c r="B38" i="2"/>
  <c r="C38" i="2"/>
  <c r="O38" i="2" s="1"/>
  <c r="D38" i="2"/>
  <c r="P38" i="2" s="1"/>
  <c r="E38" i="2"/>
  <c r="F38" i="2"/>
  <c r="G38" i="2"/>
  <c r="B37" i="2"/>
  <c r="C37" i="2"/>
  <c r="O37" i="2" s="1"/>
  <c r="D37" i="2"/>
  <c r="P37" i="2" s="1"/>
  <c r="E37" i="2"/>
  <c r="F37" i="2"/>
  <c r="G37" i="2"/>
  <c r="B36" i="2"/>
  <c r="N36" i="2" s="1"/>
  <c r="C36" i="2"/>
  <c r="D36" i="2"/>
  <c r="P36" i="2" s="1"/>
  <c r="E36" i="2"/>
  <c r="F36" i="2"/>
  <c r="G36" i="2"/>
  <c r="B35" i="2"/>
  <c r="C35" i="2"/>
  <c r="O35" i="2" s="1"/>
  <c r="D35" i="2"/>
  <c r="P35" i="2" s="1"/>
  <c r="E35" i="2"/>
  <c r="F35" i="2"/>
  <c r="G35" i="2"/>
  <c r="B34" i="2"/>
  <c r="C34" i="2"/>
  <c r="O34" i="2" s="1"/>
  <c r="D34" i="2"/>
  <c r="P34" i="2" s="1"/>
  <c r="E34" i="2"/>
  <c r="F34" i="2"/>
  <c r="G34" i="2"/>
  <c r="B33" i="2"/>
  <c r="C33" i="2"/>
  <c r="O33" i="2" s="1"/>
  <c r="D33" i="2"/>
  <c r="P33" i="2" s="1"/>
  <c r="E33" i="2"/>
  <c r="F33" i="2"/>
  <c r="G33" i="2"/>
  <c r="B32" i="2"/>
  <c r="N32" i="2" s="1"/>
  <c r="C32" i="2"/>
  <c r="D32" i="2"/>
  <c r="P32" i="2" s="1"/>
  <c r="E32" i="2"/>
  <c r="F32" i="2"/>
  <c r="G32" i="2"/>
  <c r="B31" i="2"/>
  <c r="N31" i="2" s="1"/>
  <c r="C31" i="2"/>
  <c r="O31" i="2" s="1"/>
  <c r="D31" i="2"/>
  <c r="P31" i="2" s="1"/>
  <c r="E31" i="2"/>
  <c r="F31" i="2"/>
  <c r="G31" i="2"/>
  <c r="B30" i="2"/>
  <c r="C30" i="2"/>
  <c r="O30" i="2" s="1"/>
  <c r="D30" i="2"/>
  <c r="P30" i="2" s="1"/>
  <c r="E30" i="2"/>
  <c r="F30" i="2"/>
  <c r="G30" i="2"/>
  <c r="B24" i="2"/>
  <c r="C24" i="2"/>
  <c r="O24" i="2" s="1"/>
  <c r="D24" i="2"/>
  <c r="P24" i="2" s="1"/>
  <c r="E24" i="2"/>
  <c r="F24" i="2"/>
  <c r="G24" i="2"/>
  <c r="B22" i="2"/>
  <c r="C22" i="2"/>
  <c r="O22" i="2" s="1"/>
  <c r="D22" i="2"/>
  <c r="P22" i="2" s="1"/>
  <c r="E22" i="2"/>
  <c r="F22" i="2"/>
  <c r="G22" i="2"/>
  <c r="B21" i="2"/>
  <c r="N21" i="2" s="1"/>
  <c r="C21" i="2"/>
  <c r="O21" i="2" s="1"/>
  <c r="D21" i="2"/>
  <c r="P21" i="2" s="1"/>
  <c r="E21" i="2"/>
  <c r="F21" i="2"/>
  <c r="G21" i="2"/>
  <c r="B19" i="2"/>
  <c r="C19" i="2"/>
  <c r="O19" i="2" s="1"/>
  <c r="D19" i="2"/>
  <c r="P19" i="2" s="1"/>
  <c r="E19" i="2"/>
  <c r="F19" i="2"/>
  <c r="G19" i="2"/>
  <c r="B20" i="2"/>
  <c r="N20" i="2" s="1"/>
  <c r="C20" i="2"/>
  <c r="O20" i="2" s="1"/>
  <c r="D20" i="2"/>
  <c r="P20" i="2" s="1"/>
  <c r="E20" i="2"/>
  <c r="F20" i="2"/>
  <c r="G20" i="2"/>
  <c r="B15" i="2"/>
  <c r="N15" i="2" s="1"/>
  <c r="C15" i="2"/>
  <c r="O15" i="2" s="1"/>
  <c r="D15" i="2"/>
  <c r="P15" i="2" s="1"/>
  <c r="E15" i="2"/>
  <c r="F15" i="2"/>
  <c r="G15" i="2"/>
  <c r="B16" i="2"/>
  <c r="C16" i="2"/>
  <c r="O16" i="2" s="1"/>
  <c r="D16" i="2"/>
  <c r="P16" i="2" s="1"/>
  <c r="E16" i="2"/>
  <c r="F16" i="2"/>
  <c r="G16" i="2"/>
  <c r="B17" i="2"/>
  <c r="N17" i="2" s="1"/>
  <c r="C17" i="2"/>
  <c r="D17" i="2"/>
  <c r="P17" i="2" s="1"/>
  <c r="E17" i="2"/>
  <c r="F17" i="2"/>
  <c r="G17" i="2"/>
  <c r="B14" i="2"/>
  <c r="N14" i="2" s="1"/>
  <c r="C14" i="2"/>
  <c r="O14" i="2" s="1"/>
  <c r="D14" i="2"/>
  <c r="P14" i="2" s="1"/>
  <c r="E14" i="2"/>
  <c r="F14" i="2"/>
  <c r="G14" i="2"/>
  <c r="B12" i="2"/>
  <c r="N12" i="2" s="1"/>
  <c r="C12" i="2"/>
  <c r="O12" i="2" s="1"/>
  <c r="D12" i="2"/>
  <c r="P12" i="2" s="1"/>
  <c r="E12" i="2"/>
  <c r="F12" i="2"/>
  <c r="G12" i="2"/>
  <c r="B9" i="2"/>
  <c r="C9" i="2"/>
  <c r="O9" i="2" s="1"/>
  <c r="D9" i="2"/>
  <c r="P9" i="2" s="1"/>
  <c r="E9" i="2"/>
  <c r="F9" i="2"/>
  <c r="G9" i="2"/>
  <c r="B10" i="2"/>
  <c r="C10" i="2"/>
  <c r="O10" i="2" s="1"/>
  <c r="D10" i="2"/>
  <c r="P10" i="2" s="1"/>
  <c r="E10" i="2"/>
  <c r="F10" i="2"/>
  <c r="G10" i="2"/>
  <c r="B11" i="2"/>
  <c r="C11" i="2"/>
  <c r="O11" i="2" s="1"/>
  <c r="D11" i="2"/>
  <c r="P11" i="2" s="1"/>
  <c r="E11" i="2"/>
  <c r="F11" i="2"/>
  <c r="G11" i="2"/>
  <c r="B7" i="2"/>
  <c r="N7" i="2" s="1"/>
  <c r="C7" i="2"/>
  <c r="O7" i="2" s="1"/>
  <c r="D7" i="2"/>
  <c r="P7" i="2" s="1"/>
  <c r="E7" i="2"/>
  <c r="F7" i="2"/>
  <c r="G7" i="2"/>
  <c r="B5" i="2"/>
  <c r="C5" i="2"/>
  <c r="O5" i="2" s="1"/>
  <c r="D5" i="2"/>
  <c r="P5" i="2" s="1"/>
  <c r="E5" i="2"/>
  <c r="F5" i="2"/>
  <c r="G5" i="2"/>
  <c r="B6" i="2"/>
  <c r="N6" i="2" s="1"/>
  <c r="C6" i="2"/>
  <c r="O6" i="2" s="1"/>
  <c r="D6" i="2"/>
  <c r="P6" i="2" s="1"/>
  <c r="E6" i="2"/>
  <c r="F6" i="2"/>
  <c r="G6" i="2"/>
  <c r="B4" i="2"/>
  <c r="N4" i="2" s="1"/>
  <c r="C4" i="2"/>
  <c r="O4" i="2" s="1"/>
  <c r="D4" i="2"/>
  <c r="P4" i="2" s="1"/>
  <c r="E4" i="2"/>
  <c r="F4" i="2"/>
  <c r="G4" i="2"/>
  <c r="B3" i="2"/>
  <c r="C3" i="2"/>
  <c r="O3" i="2" s="1"/>
  <c r="D3" i="2"/>
  <c r="P3" i="2" s="1"/>
  <c r="E3" i="2"/>
  <c r="F3" i="2"/>
  <c r="G3" i="2"/>
  <c r="B13" i="2"/>
  <c r="N13" i="2" s="1"/>
  <c r="C13" i="2"/>
  <c r="O13" i="2" s="1"/>
  <c r="D13" i="2"/>
  <c r="P13" i="2" s="1"/>
  <c r="E13" i="2"/>
  <c r="F13" i="2"/>
  <c r="G13" i="2"/>
  <c r="B29" i="2"/>
  <c r="N29" i="2" s="1"/>
  <c r="C29" i="2"/>
  <c r="O29" i="2" s="1"/>
  <c r="D29" i="2"/>
  <c r="P29" i="2" s="1"/>
  <c r="E29" i="2"/>
  <c r="F29" i="2"/>
  <c r="G29" i="2"/>
  <c r="H40" i="2" l="1"/>
  <c r="H21" i="2"/>
  <c r="H33" i="2"/>
  <c r="H20" i="2"/>
  <c r="H30" i="2"/>
  <c r="H35" i="2"/>
  <c r="H37" i="2"/>
  <c r="H39" i="2"/>
  <c r="H32" i="2"/>
  <c r="H19" i="2"/>
  <c r="N33" i="2"/>
  <c r="H34" i="2"/>
  <c r="H36" i="2"/>
  <c r="H38" i="2"/>
  <c r="O40" i="2"/>
  <c r="N39" i="2"/>
  <c r="N38" i="2"/>
  <c r="N37" i="2"/>
  <c r="O36" i="2"/>
  <c r="N35" i="2"/>
  <c r="N34" i="2"/>
  <c r="O32" i="2"/>
  <c r="H31" i="2"/>
  <c r="N30" i="2"/>
  <c r="H22" i="2"/>
  <c r="H29" i="2"/>
  <c r="H24" i="2"/>
  <c r="N24" i="2"/>
  <c r="N22" i="2"/>
  <c r="N19" i="2"/>
  <c r="H10" i="2"/>
  <c r="H6" i="2"/>
  <c r="H16" i="2"/>
  <c r="H17" i="2"/>
  <c r="H15" i="2"/>
  <c r="N16" i="2"/>
  <c r="O17" i="2"/>
  <c r="H14" i="2"/>
  <c r="H13" i="2"/>
  <c r="H12" i="2"/>
  <c r="H11" i="2"/>
  <c r="N10" i="2"/>
  <c r="H9" i="2"/>
  <c r="N9" i="2"/>
  <c r="N11" i="2"/>
  <c r="H7" i="2"/>
  <c r="H5" i="2"/>
  <c r="N5" i="2"/>
  <c r="H4" i="2"/>
  <c r="H3" i="2"/>
  <c r="N3" i="2"/>
  <c r="B27" i="2"/>
  <c r="N27" i="2" s="1"/>
  <c r="C27" i="2"/>
  <c r="O27" i="2" s="1"/>
  <c r="D27" i="2"/>
  <c r="P27" i="2" s="1"/>
  <c r="E27" i="2"/>
  <c r="F27" i="2"/>
  <c r="G27" i="2"/>
  <c r="B8" i="2"/>
  <c r="N8" i="2" s="1"/>
  <c r="C8" i="2"/>
  <c r="D8" i="2"/>
  <c r="P8" i="2" s="1"/>
  <c r="E8" i="2"/>
  <c r="F8" i="2"/>
  <c r="G8" i="2"/>
  <c r="B2" i="2"/>
  <c r="C2" i="2"/>
  <c r="O2" i="2" s="1"/>
  <c r="D2" i="2"/>
  <c r="P2" i="2" s="1"/>
  <c r="E2" i="2"/>
  <c r="F2" i="2"/>
  <c r="G2" i="2"/>
  <c r="B23" i="2"/>
  <c r="C23" i="2"/>
  <c r="O23" i="2" s="1"/>
  <c r="D23" i="2"/>
  <c r="P23" i="2" s="1"/>
  <c r="E23" i="2"/>
  <c r="F23" i="2"/>
  <c r="G23" i="2"/>
  <c r="B28" i="2"/>
  <c r="N28" i="2" s="1"/>
  <c r="C28" i="2"/>
  <c r="O28" i="2" s="1"/>
  <c r="D28" i="2"/>
  <c r="P28" i="2" s="1"/>
  <c r="E28" i="2"/>
  <c r="F28" i="2"/>
  <c r="G28" i="2"/>
  <c r="B18" i="2"/>
  <c r="N18" i="2" s="1"/>
  <c r="C18" i="2"/>
  <c r="O18" i="2" s="1"/>
  <c r="D18" i="2"/>
  <c r="P18" i="2" s="1"/>
  <c r="E18" i="2"/>
  <c r="F18" i="2"/>
  <c r="G18" i="2"/>
  <c r="B25" i="2"/>
  <c r="N25" i="2" s="1"/>
  <c r="C25" i="2"/>
  <c r="O25" i="2" s="1"/>
  <c r="D25" i="2"/>
  <c r="P25" i="2" s="1"/>
  <c r="E25" i="2"/>
  <c r="F25" i="2"/>
  <c r="G25" i="2"/>
  <c r="G26" i="2"/>
  <c r="E26" i="2"/>
  <c r="D26" i="2"/>
  <c r="P26" i="2" s="1"/>
  <c r="C26" i="2"/>
  <c r="O26" i="2" s="1"/>
  <c r="F26" i="2"/>
  <c r="B26" i="2"/>
  <c r="N26" i="2" s="1"/>
  <c r="H8" i="2" l="1"/>
  <c r="H27" i="2"/>
  <c r="H2" i="2"/>
  <c r="O8" i="2"/>
  <c r="N2" i="2"/>
  <c r="H23" i="2"/>
  <c r="N23" i="2"/>
  <c r="H18" i="2"/>
  <c r="H28" i="2"/>
  <c r="H25" i="2"/>
  <c r="H26" i="2"/>
</calcChain>
</file>

<file path=xl/sharedStrings.xml><?xml version="1.0" encoding="utf-8"?>
<sst xmlns="http://schemas.openxmlformats.org/spreadsheetml/2006/main" count="261" uniqueCount="201">
  <si>
    <t>B</t>
  </si>
  <si>
    <t>-</t>
  </si>
  <si>
    <t>Series</t>
  </si>
  <si>
    <t>Type</t>
  </si>
  <si>
    <t>Delivery</t>
  </si>
  <si>
    <t>Sequence</t>
  </si>
  <si>
    <t>Edition</t>
  </si>
  <si>
    <t>AIA Doc</t>
  </si>
  <si>
    <t>A</t>
  </si>
  <si>
    <t>C</t>
  </si>
  <si>
    <t>D</t>
  </si>
  <si>
    <t>E</t>
  </si>
  <si>
    <t>F</t>
  </si>
  <si>
    <t>G</t>
  </si>
  <si>
    <r>
      <t xml:space="preserve">Agreements between the </t>
    </r>
    <r>
      <rPr>
        <b/>
        <sz val="11"/>
        <color theme="1"/>
        <rFont val="Calibri"/>
        <family val="2"/>
        <scheme val="minor"/>
      </rPr>
      <t>OWNER</t>
    </r>
    <r>
      <rPr>
        <sz val="11"/>
        <color theme="1"/>
        <rFont val="Calibri"/>
        <family val="2"/>
        <scheme val="minor"/>
      </rPr>
      <t xml:space="preserve"> and the </t>
    </r>
    <r>
      <rPr>
        <b/>
        <sz val="11"/>
        <color theme="1"/>
        <rFont val="Calibri"/>
        <family val="2"/>
        <scheme val="minor"/>
      </rPr>
      <t>ARCHITECT</t>
    </r>
  </si>
  <si>
    <r>
      <t xml:space="preserve">Agreements between the </t>
    </r>
    <r>
      <rPr>
        <b/>
        <sz val="11"/>
        <color theme="1"/>
        <rFont val="Calibri"/>
        <family val="2"/>
        <scheme val="minor"/>
      </rPr>
      <t>OWNER</t>
    </r>
    <r>
      <rPr>
        <sz val="11"/>
        <color theme="1"/>
        <rFont val="Calibri"/>
        <family val="2"/>
        <scheme val="minor"/>
      </rPr>
      <t xml:space="preserve"> and the </t>
    </r>
    <r>
      <rPr>
        <b/>
        <sz val="11"/>
        <color theme="1"/>
        <rFont val="Calibri"/>
        <family val="2"/>
        <scheme val="minor"/>
      </rPr>
      <t>CONTRACTOR</t>
    </r>
  </si>
  <si>
    <t>Other Agreements</t>
  </si>
  <si>
    <t>Exhibits</t>
  </si>
  <si>
    <t>Miscellaneous Forms and Documents</t>
  </si>
  <si>
    <t>Reserved for future use</t>
  </si>
  <si>
    <r>
      <t xml:space="preserve">Forms for </t>
    </r>
    <r>
      <rPr>
        <b/>
        <sz val="11"/>
        <color theme="1"/>
        <rFont val="Calibri"/>
        <family val="2"/>
        <scheme val="minor"/>
      </rPr>
      <t>CONTRACT ADMINISTRATION</t>
    </r>
    <r>
      <rPr>
        <sz val="11"/>
        <color theme="1"/>
        <rFont val="Calibri"/>
        <family val="2"/>
        <scheme val="minor"/>
      </rPr>
      <t xml:space="preserve"> and </t>
    </r>
    <r>
      <rPr>
        <b/>
        <sz val="11"/>
        <color theme="1"/>
        <rFont val="Calibri"/>
        <family val="2"/>
        <scheme val="minor"/>
      </rPr>
      <t>PROJECT MANAGEMENT</t>
    </r>
  </si>
  <si>
    <t>AIA Document Series</t>
  </si>
  <si>
    <t>AIA Document Type</t>
  </si>
  <si>
    <t>Prime Agreements</t>
  </si>
  <si>
    <t>Conditions or Scope of the Agreements</t>
  </si>
  <si>
    <t>Bonds or Qualifications</t>
  </si>
  <si>
    <t>Agreements between Prime and Sub-Contractors or Sub-Consultants</t>
  </si>
  <si>
    <t>Guides</t>
  </si>
  <si>
    <t>Bid Documents and Construction Forms</t>
  </si>
  <si>
    <t>Forms or Documents Specific to the Architect</t>
  </si>
  <si>
    <t>Projecy Delivery Method / Family</t>
  </si>
  <si>
    <t>Conventional Delivery</t>
  </si>
  <si>
    <t>Construction Manager as Advisor (CMa) or
Construction Manager as Constructor (CMc)</t>
  </si>
  <si>
    <t>Design-Build</t>
  </si>
  <si>
    <t>Interior Only</t>
  </si>
  <si>
    <t>International</t>
  </si>
  <si>
    <t>Program Management</t>
  </si>
  <si>
    <t>Integrated Project Delivery</t>
  </si>
  <si>
    <t>Document Sequence Number (1-9)</t>
  </si>
  <si>
    <t>Used to identify documents that are similar.</t>
  </si>
  <si>
    <t>Document Edition (four digit number)</t>
  </si>
  <si>
    <t>Represents the year in which the document was released or most recently revised.</t>
  </si>
  <si>
    <t>B141-2017</t>
  </si>
  <si>
    <t>B101-2017</t>
  </si>
  <si>
    <t>Enter Contract Name HERE:</t>
  </si>
  <si>
    <t>C401-2017</t>
  </si>
  <si>
    <t>SERIES</t>
  </si>
  <si>
    <t>TYPE</t>
  </si>
  <si>
    <t>DELIVERY</t>
  </si>
  <si>
    <t>SEQUENCE</t>
  </si>
  <si>
    <t>EDITION</t>
  </si>
  <si>
    <t xml:space="preserve">Series </t>
  </si>
  <si>
    <t xml:space="preserve">Type </t>
  </si>
  <si>
    <t xml:space="preserve">Delivery </t>
  </si>
  <si>
    <t>D503</t>
  </si>
  <si>
    <t>A503</t>
  </si>
  <si>
    <t>A101-2017</t>
  </si>
  <si>
    <t>B201-2017</t>
  </si>
  <si>
    <t>Title</t>
  </si>
  <si>
    <t>General Conditions</t>
  </si>
  <si>
    <t>Article</t>
  </si>
  <si>
    <t>GENERAL PROVISIONS</t>
  </si>
  <si>
    <t>OWNER</t>
  </si>
  <si>
    <t>CONTRACTOR</t>
  </si>
  <si>
    <t>ARCHITECT</t>
  </si>
  <si>
    <t>SUBCONTRACTORS</t>
  </si>
  <si>
    <t>CONSTRUCTION BY OWNER OR BY SEPARATE CONTRACTORS</t>
  </si>
  <si>
    <t>CHANGES IN THE WORK</t>
  </si>
  <si>
    <t>TIME</t>
  </si>
  <si>
    <t>PAYMENTS AND COMPLETION</t>
  </si>
  <si>
    <t>PROTECTION OF PERSONS AND PROPERTY</t>
  </si>
  <si>
    <t>INSURANCE AND BONDS</t>
  </si>
  <si>
    <t>UNCOVERING AND  CORRECTION OF WORK</t>
  </si>
  <si>
    <t>MISCELLANEOUS PROVISIONS</t>
  </si>
  <si>
    <t>TERMINATION OR SUSPENSION OF THE CONTRACT</t>
  </si>
  <si>
    <t>CLAIMS AND DISPUTES</t>
  </si>
  <si>
    <t>Contractor submits application for payment to architect</t>
  </si>
  <si>
    <t>Included Contracts</t>
  </si>
  <si>
    <t>Substantial Completion, Payments, etc.</t>
  </si>
  <si>
    <t>Standard Form of Agreement Between Owner and Contractor where the basis of payment is a Stipulated Sum</t>
  </si>
  <si>
    <t>Payment</t>
  </si>
  <si>
    <t>Stipulated Sum</t>
  </si>
  <si>
    <t>Use with</t>
  </si>
  <si>
    <t>Project Size</t>
  </si>
  <si>
    <t>Large / Complex</t>
  </si>
  <si>
    <t>A102-2017</t>
  </si>
  <si>
    <t>Cost + Fee
w/GMP</t>
  </si>
  <si>
    <t>A201-2017
A101-2017, Exhibit A, Insurance &amp; Bonds</t>
  </si>
  <si>
    <t>A103-2017</t>
  </si>
  <si>
    <t>A104-2017</t>
  </si>
  <si>
    <t>A105-2017</t>
  </si>
  <si>
    <r>
      <t xml:space="preserve">Cost + Fee
</t>
    </r>
    <r>
      <rPr>
        <sz val="8"/>
        <color rgb="FFFF0000"/>
        <rFont val="Calibri"/>
        <family val="2"/>
        <scheme val="minor"/>
      </rPr>
      <t>NO GMP</t>
    </r>
  </si>
  <si>
    <t>Large</t>
  </si>
  <si>
    <r>
      <t xml:space="preserve">Cost + Fee
</t>
    </r>
    <r>
      <rPr>
        <sz val="8"/>
        <color rgb="FFFF0000"/>
        <rFont val="Calibri"/>
        <family val="2"/>
        <scheme val="minor"/>
      </rPr>
      <t>NO GMP</t>
    </r>
    <r>
      <rPr>
        <sz val="8"/>
        <color theme="1"/>
        <rFont val="Calibri"/>
        <family val="2"/>
        <scheme val="minor"/>
      </rPr>
      <t xml:space="preserve">
</t>
    </r>
    <r>
      <rPr>
        <i/>
        <sz val="8"/>
        <color theme="1"/>
        <rFont val="Calibri"/>
        <family val="2"/>
        <scheme val="minor"/>
      </rPr>
      <t>cost is not fully known at the commencement of construction</t>
    </r>
  </si>
  <si>
    <t>appropriate for use on large projects when the basis of payment to the contractor is the cost of the work plus a fee, and the cost is not fully known at the commencement of construction. 
AIA Document A103–2017 is not intended for use in competitive bidding.</t>
  </si>
  <si>
    <t>Standard Abbreviated Form of Agreement Between Owner and Contractor</t>
  </si>
  <si>
    <t>Description</t>
  </si>
  <si>
    <t>stand‐alone agreement</t>
  </si>
  <si>
    <t>A201-2017
A103-2017, Exhibit A, Insurance &amp; Bonds</t>
  </si>
  <si>
    <t>A201-2017
A102-2017, Exhibit A, Insurance &amp; Bonds</t>
  </si>
  <si>
    <t>stand‐alone agreement with its own internal general conditions</t>
  </si>
  <si>
    <t>limited scope and complexity</t>
  </si>
  <si>
    <t>stipulated sum or
cost + fee, 
and/or GMP</t>
  </si>
  <si>
    <t>Parties using AIA Document A104–2017 will also use A104 Exhibit A, Determination of the Cost of the Work, if using a cost‐plus payment method. 
AIA Document B104™–2017, Standard Abbreviated Form of Agreement Between Owner and Architect,
coordinates with A104–2017 and incorporates it by reference.</t>
  </si>
  <si>
    <t>Standard Short Form of Agreement Between Owner and Contractor</t>
  </si>
  <si>
    <t>modest in size and brief in duration</t>
  </si>
  <si>
    <t>A105 and B105 comprise the Small Project Family of documents</t>
  </si>
  <si>
    <t>A121–2018</t>
  </si>
  <si>
    <t>A221™–2018, Work Order for use with Master Agreement Between Owner and Contractor.</t>
  </si>
  <si>
    <t>Any
If using a cost‐plus payment method, the parties will also use A121 Exhibit A, Determination of the Cost of the Work.</t>
  </si>
  <si>
    <t>intended for use when the Contractor’s scope of Work will subsequently be specified through the use of one or more Work Orders. 
The Master Agreement plus Work Order contracting method allows multiple scopes of Work to be issued quickly without the necessity to renegotiate the terms and conditions of the Contract. It may be used on projects with any payment method determined by the parties. 
If using a cost‐plus payment method, the parties will also use A121 Exhibit A, Determination of the Cost of the Work.</t>
  </si>
  <si>
    <t>Standard Form of Master Agreement Between Owner and Contractor where Work is provided under multiple Work Orders</t>
  </si>
  <si>
    <t>A132-2009</t>
  </si>
  <si>
    <t>Standard Form of Agreement Between Owner and Contractor, Construction Manager as Adviser Edition</t>
  </si>
  <si>
    <t>A232–2009, General Conditions of the Contract for Construction, Construction Manager as Adviser Edition; 
B132–2009, Standard Form of Agreement Between Owner and Architect, Construction Manager as Adviser Edition; 
C132–2009, Standard Form of Agreement Between Owner and Construction Manager as Adviser.</t>
  </si>
  <si>
    <t>In addition to the contractor and the architect, a construction manager assists the owner in an advisory capacity during design
and construction.</t>
  </si>
  <si>
    <t>32: CMa
33, 34: CMc</t>
  </si>
  <si>
    <t>A132–2009 SP</t>
  </si>
  <si>
    <t>Standard Form of Agreement Between Owner and Contractor, for use on a
Sustainable Project, Construction Manager as Adviser Edition</t>
  </si>
  <si>
    <t>same as A132 with modifications that address the risks, responsibilities and opportunities unique to projects
involving substantial elements of sustainable design and construction (sustainable projects).</t>
  </si>
  <si>
    <t>A232™–2009 SP, General Conditions of the Contract for Construction, for use on a Sustainable Project, Construction
Manager as Adviser Edition; 
B132™–2009 SP, Standard Form of Agreement Between Owner and Architect, for use on a Sustainable Project, Construction Manager as Adviser Edition; and 
C132™–2009 SP, Standard Form of Agreement Between Owner and Construction Manager as Adviser, for use on a Sustainable Project.</t>
  </si>
  <si>
    <t>A133–2019</t>
  </si>
  <si>
    <t>Standard Form of Agreement Between Owner and Construction Manager as
Constructor where the basis of payment is the Cost of the Work Plus a Fee with a Guaranteed Maximum Price</t>
  </si>
  <si>
    <t>intended for use on projects where a construction manager, in
addition to serving as adviser to the owner during the preconstruction phase, also provides
construction of the project with a guaranteed maximum price. The construction manager provides the owner with a guaranteed maximum price proposal, which the owner may accept,
reject, or negotiate. Upon the owner’s acceptance of the proposal by execution of the Guaranteed Maximum Price Amendment (Exhibit A), the construction manager becomes contractually bound to provide labor and materials for the project and to complete construction at or below the guaranteed maximum price. The document divides the construction manager’s services into two phases: the preconstruction phase and the construction phase, portions of which may proceed concurrently in order to fast track the process.</t>
  </si>
  <si>
    <t>Insurance and Bonds Exhibit (Exhibit B)
A201™–2017, General Conditions of the Contract for Construction, 
B133™–2019, Standard Form of Agreement Between Owner and Architect, Construction Manager as Constructor Edition.</t>
  </si>
  <si>
    <t>A134–2019</t>
  </si>
  <si>
    <t>Standard Form of Agreement Between Owner and Construction Manager as
Constructor where the basis of payment is the Cost of the Work Plus a Fee without a Guarantee Maximum Price</t>
  </si>
  <si>
    <t>construction manager, in addition to serving as adviser to the owner during the preconstruction phase, also provides construction of the project
cost‐plus‐a‐fee method, wherein the owner can monitor cost through periodic review of a control estimate that is revised as the project proceeds.
The document divides the construction manager’s services into two phases: the preconstruction phase and the construction phase, portions of which may proceed concurrently in order to fast track the process.</t>
  </si>
  <si>
    <t>Insurance and Bonds Exhibit (Exhibit A) 
A201™–2017, General Conditions of the Contract for Construction, 
B133™–2019, Standard Form of Agreement Between Owner and Architect, Construction Manager as Constructor Edition.</t>
  </si>
  <si>
    <t>A141–2014</t>
  </si>
  <si>
    <t>Agreement Between Owner and Design‐Builder</t>
  </si>
  <si>
    <t>Agreement portion and 
Exhibit A, a Design‐Build Amendment that is executed when the Owner and Design‐Builder have agreed on the Contract Sum
A141–2014 includes two exhibits, Exhibit B, Insurance and
Bonds, and Exhibit C, Sustainable Projects.</t>
  </si>
  <si>
    <t>Design‐build is a process in which the owner contracts directly with one entity to provide both the design and construction of the project. The design‐builder may be a design‐build entity, an
architect, construction contractor, real estate developer, or any person or entity legally permitted to do business as a design‐builder in the jurisdiction where the project is located. The
design‐builder’s organization may take a variety of legal forms, such as a sole proprietorship, a partnership, a joint venture, or a corporation. An architect or architectural firm choosing to
function as a design‐builder may directly contract to perform design‐build services or, alternatively, may form a separate corporate entity or joint venture for design‐build.
Owner provides a set of Owner’s Criteria establishing the Owner’s
requirements for the Project. Thereafter, the Design‐Builder will review the Owner’s Criteria, develop a Preliminary Design and then provide a proposal to the Owner regarding the Contract
Sum. Upon mutual agreement, the Owner and Design‐Builder will execute the Design‐Build Amendment to establish the Contract Sum and document the information upon which the Contract Sum is based. The Design‐Build Amendment also includes the determination for the Cost of the Work, if the Contract Sum is based on a Cost of the Work with or without a Guaranteed Maximum Price.</t>
  </si>
  <si>
    <t>A142–2014</t>
  </si>
  <si>
    <t>consists of the Agreement portion and four exhibits: 
Exhibit A, Terms and Conditions; 
Exhibit B, Insurance and Bonds; 
Exhibit C, Preconstruction Services; and 
Exhibit D, Determination of the Cost of the Work.</t>
  </si>
  <si>
    <t>Agreement Between Design‐Builder and Contractor</t>
  </si>
  <si>
    <t>obligates the contractor to perform the work in accordance with the contract documents, which include A142 with its attached exhibits, supplementary and other conditions, drawings, specifications, addenda, and modifications</t>
  </si>
  <si>
    <t>stipulated sum or
cost + fee and/or GMP</t>
  </si>
  <si>
    <t>Contract Sum per ammendment.
stipulated sum or
cost + fee and/or GMP</t>
  </si>
  <si>
    <t>A145–2015</t>
  </si>
  <si>
    <t>Standard Form of Agreement Between Owner and Design‐Builder for a One or
Two Family Residential Project</t>
  </si>
  <si>
    <t>Agreement portion and Exhibit A, a Design‐Build Amendment that is
executed when the owner and design‐builder have agreed on the Contract Sum</t>
  </si>
  <si>
    <t>streamlined document developed to meet the needs of residential owners and design‐builders
Design‐build is a project delivery method in which the owner contracts directly with one entity to provide both the design and construction of the project. It is important to recognize that a
design‐builder assumes responsibility and liability for both the design services and construction work. Prior to entering into this agreement, any person or entity that wishes to act as the
design‐builder should consult with its legal counsel and insurance advisers. Some states may restrict or prohibit design‐build practices under statutes that regulate architectural registration, contractor licensing, or incorporation of professionals. Additionally, federal, state or local law
may impose specific requirements on contracts for residential construction. The requirements for single family and two family projects may be different. The owner should consult local
authorities or an attorney to verify requirements applicable to this agreement.</t>
  </si>
  <si>
    <t>A151–2019</t>
  </si>
  <si>
    <t>Standard Form of Agreement Between Owner and Vendor for Furniture,
Furnishings, and Equipment (FF&amp;E)</t>
  </si>
  <si>
    <t>intended for situations where a Vendor will provide a large amount, or perhaps even all, of the furnishings, furniture, and
equipment (FF&amp;E) for a Project. A151 is an agreement for the sale of goods and is governed by the law of the place where the Project is located, including the jurisdiction’s Uniform Commercial Code as adopted.</t>
  </si>
  <si>
    <t>A152–2019</t>
  </si>
  <si>
    <t>Purchase Order</t>
  </si>
  <si>
    <t>A195–2008</t>
  </si>
  <si>
    <t>Standard Form of Agreement Between Owner and Contractor for Integrated
Project Delivery</t>
  </si>
  <si>
    <t>GMP</t>
  </si>
  <si>
    <t>A295™–2008, General Conditions of the Contract for Integrated Project Delivery,
which sets forth the contractor’s duties and obligations for each of the six phases of the project, along with the duties and obligations of the owner and architect.
guaranteed maximum price amendment at Exhibit A.</t>
  </si>
  <si>
    <t xml:space="preserve">primarily provides only the business terms and conditions unique to the agreement between the owner and contractor, such as compensation details and licensing of instruments of service.  A195 does not include the specific scope of the contractor’s work; rather, </t>
  </si>
  <si>
    <t>General Conditions of the Contract for Construction</t>
  </si>
  <si>
    <t>large project</t>
  </si>
  <si>
    <t>Standard Form of Agreement Between Owner and Contractor where the basis of payment is the Cost of the Work Plus a Fee with a Guaranteed Maximum Price</t>
  </si>
  <si>
    <t>set forth the rights, responsibilities, and relationships of the owner, contractor, and architect. Though not a party to the contract for construction between owner and contractor, the architect participates in the preparation of the contract documents and performs construction phase duties and responsibilities described in detail in the general conditions</t>
  </si>
  <si>
    <t>A201-2017
A201-2017 SP</t>
  </si>
  <si>
    <t>SP</t>
  </si>
  <si>
    <t>Sustainable Project</t>
  </si>
  <si>
    <t>PS</t>
  </si>
  <si>
    <t>Post Script</t>
  </si>
  <si>
    <t>General Conditions of the Contract for Construction,
Construction Manager as Adviser Edition</t>
  </si>
  <si>
    <t>A232–2009
A232–2009 SP</t>
  </si>
  <si>
    <t>A295–2008</t>
  </si>
  <si>
    <t>General Conditions of the Contract for Integrated Project Delivery</t>
  </si>
  <si>
    <t>A401–2017</t>
  </si>
  <si>
    <t>Standard Form of Agreement Between Contractor and Subcontractor</t>
  </si>
  <si>
    <t>A441–2014,</t>
  </si>
  <si>
    <t>Standard Form of Agreement Between Contractor and Subcontractor for a Design‐Build Project</t>
  </si>
  <si>
    <t>A701–2018</t>
  </si>
  <si>
    <t>Instructions to Bidders</t>
  </si>
  <si>
    <t>Standard Form of Agreement Between Owner and Architect</t>
  </si>
  <si>
    <t>B102-2017</t>
  </si>
  <si>
    <t>Standard Form of Agreement Between Owner and Architect without a Predefined Scope of Architect’s Services</t>
  </si>
  <si>
    <t>B103–2017</t>
  </si>
  <si>
    <t>Standard Form of Agreement Between Owner and Architect for a Complex Project</t>
  </si>
  <si>
    <t>Standard Form of Agreement Between Owner and Architect, Construction Manager as Adviser Edition</t>
  </si>
  <si>
    <t>B132–2009
B132–2009 SP</t>
  </si>
  <si>
    <t>B133–2019</t>
  </si>
  <si>
    <t>Standard Form of Agreement Between Owner and Architect, Construction
Manager as Constructor Edition</t>
  </si>
  <si>
    <t>B143–2014</t>
  </si>
  <si>
    <t>Standard Form of Agreement Between Design‐Builder and Architect</t>
  </si>
  <si>
    <t>B195–2008</t>
  </si>
  <si>
    <t>Standard Form of Agreement Between Owner and Architect for Integrated Project Delivery</t>
  </si>
  <si>
    <t>Consultant Agreements (Architect-Consultants or Owner-Consultant)
Owner-Cma</t>
  </si>
  <si>
    <t>C401–2017</t>
  </si>
  <si>
    <t>Standard Form of Agreement Between Architect and Consultant</t>
  </si>
  <si>
    <t>BIM, SP</t>
  </si>
  <si>
    <t>G612–2017</t>
  </si>
  <si>
    <t>Owner’s Instructions to the Architect</t>
  </si>
  <si>
    <t>G701–2017</t>
  </si>
  <si>
    <t>Change Order</t>
  </si>
  <si>
    <t>G702–1992</t>
  </si>
  <si>
    <t>Application and Certificate for Payment</t>
  </si>
  <si>
    <t>G704–2017</t>
  </si>
  <si>
    <t>Certificate of Substantial Completion</t>
  </si>
  <si>
    <t>Standard Form of Agreement Between Owner and Contractor where the basis of payment is the Cost of the Work Plus a Fee without a Guaranteed Maximum Price</t>
  </si>
  <si>
    <t>Standard Form of Architect’s Services: Design and Construction Contract Administration</t>
  </si>
  <si>
    <t>Sub-contractors, Owner-CMc</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</si>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</sst>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i/>
      <sz val="11"/>
      <color theme="1"/>
      <name val="Calibri"/>
      <family val="2"/>
      <scheme val="minor"/>
    </font>
    <font>
      <b/>
      <sz val="12"/>
      <color theme="0"/>
      <name val="Calibri"/>
      <family val="2"/>
      <scheme val="minor"/>
    </font>
    <font>
      <b/>
      <sz val="10"/>
      <color theme="0"/>
      <name val="Calibri"/>
      <family val="2"/>
      <scheme val="minor"/>
    </font>
    <font>
      <sz val="10"/>
      <color theme="1"/>
      <name val="Calibri"/>
      <family val="2"/>
      <scheme val="minor"/>
    </font>
    <font>
      <b/>
      <i/>
      <sz val="14"/>
      <color theme="8"/>
      <name val="Calibri"/>
      <family val="2"/>
      <scheme val="minor"/>
    </font>
    <font>
      <sz val="9"/>
      <color theme="0"/>
      <name val="Calibri"/>
      <family val="2"/>
      <scheme val="minor"/>
    </font>
    <font>
      <sz val="9"/>
      <color theme="1"/>
      <name val="Calibri"/>
      <family val="2"/>
      <scheme val="minor"/>
    </font>
    <font>
      <sz val="8"/>
      <color theme="0"/>
      <name val="Calibri"/>
      <family val="2"/>
      <scheme val="minor"/>
    </font>
    <font>
      <sz val="8"/>
      <color theme="1"/>
      <name val="Calibri"/>
      <family val="2"/>
      <scheme val="minor"/>
    </font>
    <font>
      <sz val="8"/>
      <name val="Calibri"/>
      <family val="2"/>
      <scheme val="minor"/>
    </font>
    <font>
      <sz val="8"/>
      <color rgb="FFFF0000"/>
      <name val="Calibri"/>
      <family val="2"/>
      <scheme val="minor"/>
    </font>
    <font>
      <i/>
      <sz val="8"/>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6" tint="0.79998168889431442"/>
        <bgColor indexed="64"/>
      </patternFill>
    </fill>
  </fills>
  <borders count="7">
    <border>
      <left/>
      <right/>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bottom style="thin">
        <color theme="0"/>
      </bottom>
      <diagonal/>
    </border>
    <border>
      <left style="thin">
        <color indexed="64"/>
      </left>
      <right style="thin">
        <color theme="0"/>
      </right>
      <top/>
      <bottom/>
      <diagonal/>
    </border>
    <border>
      <left style="thin">
        <color theme="0"/>
      </left>
      <right style="thin">
        <color theme="0"/>
      </right>
      <top/>
      <bottom/>
      <diagonal/>
    </border>
    <border>
      <left style="thin">
        <color theme="0"/>
      </left>
      <right style="thin">
        <color indexed="64"/>
      </right>
      <top/>
      <bottom/>
      <diagonal/>
    </border>
  </borders>
  <cellStyleXfs count="1">
    <xf numFmtId="0" fontId="0" fillId="0" borderId="0"/>
  </cellStyleXfs>
  <cellXfs count="28">
    <xf numFmtId="0" fontId="0" fillId="0" borderId="0" xfId="0"/>
    <xf numFmtId="0" fontId="0" fillId="0" borderId="0" xfId="0" applyNumberFormat="1"/>
    <xf numFmtId="0" fontId="2" fillId="0" borderId="0" xfId="0" applyNumberFormat="1" applyFont="1"/>
    <xf numFmtId="0" fontId="0" fillId="0" borderId="0" xfId="0" applyNumberFormat="1" applyAlignment="1">
      <alignment wrapText="1"/>
    </xf>
    <xf numFmtId="0" fontId="6" fillId="2" borderId="2"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0" fillId="0" borderId="0" xfId="0" applyAlignment="1">
      <alignment vertical="center" wrapText="1"/>
    </xf>
    <xf numFmtId="0" fontId="10" fillId="0" borderId="0" xfId="0" applyNumberFormat="1" applyFont="1" applyAlignment="1">
      <alignment horizontal="left" vertical="center" wrapText="1"/>
    </xf>
    <xf numFmtId="0" fontId="10" fillId="0" borderId="0" xfId="0" applyFont="1" applyAlignment="1">
      <alignment vertical="center" wrapText="1"/>
    </xf>
    <xf numFmtId="0" fontId="0" fillId="0" borderId="0" xfId="0" applyNumberFormat="1" applyAlignment="1">
      <alignment vertical="center" wrapText="1"/>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4" fillId="2" borderId="6" xfId="0" applyFont="1" applyFill="1" applyBorder="1" applyAlignment="1">
      <alignment horizontal="center" vertical="center" textRotation="90" wrapText="1"/>
    </xf>
    <xf numFmtId="0" fontId="4" fillId="2" borderId="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0" xfId="0" applyFont="1" applyAlignment="1">
      <alignment horizontal="center" vertical="center" wrapText="1"/>
    </xf>
    <xf numFmtId="0" fontId="0" fillId="0" borderId="0" xfId="0" applyNumberFormat="1" applyAlignment="1">
      <alignment horizontal="center" vertical="center" wrapText="1"/>
    </xf>
    <xf numFmtId="0" fontId="1" fillId="0" borderId="0" xfId="0" applyNumberFormat="1" applyFont="1" applyAlignment="1">
      <alignment horizontal="center" vertical="center" wrapText="1"/>
    </xf>
    <xf numFmtId="0" fontId="0" fillId="0" borderId="0" xfId="0" applyNumberFormat="1" applyBorder="1"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center" vertical="center" wrapText="1"/>
    </xf>
    <xf numFmtId="0" fontId="8" fillId="0" borderId="0" xfId="0" applyFont="1" applyAlignment="1">
      <alignment horizontal="left" vertical="center" wrapText="1"/>
    </xf>
    <xf numFmtId="0" fontId="10" fillId="0" borderId="0" xfId="0" applyFont="1" applyAlignment="1">
      <alignment horizontal="left" vertical="center" wrapText="1"/>
    </xf>
    <xf numFmtId="0" fontId="0" fillId="3" borderId="0" xfId="0" applyFill="1" applyAlignment="1">
      <alignment vertical="center" wrapText="1"/>
    </xf>
    <xf numFmtId="0" fontId="0" fillId="0" borderId="0" xfId="0" applyNumberFormat="1" applyAlignment="1">
      <alignment horizontal="center"/>
    </xf>
    <xf numFmtId="1" fontId="0" fillId="0" borderId="0" xfId="0" applyNumberFormat="1" applyAlignment="1">
      <alignment horizontal="center"/>
    </xf>
  </cellXfs>
  <cellStyles count="1">
    <cellStyle name="Normal" xfId="0" builtinId="0"/>
  </cellStyles>
  <dxfs count="61">
    <dxf>
      <numFmt numFmtId="0" formatCode="General"/>
      <alignment horizontal="center" vertical="bottom" textRotation="0" wrapText="0" indent="0" justifyLastLine="0" shrinkToFit="0" readingOrder="0"/>
    </dxf>
    <dxf>
      <numFmt numFmtId="0" formatCode="General"/>
    </dxf>
    <dxf>
      <numFmt numFmtId="0" formatCode="General"/>
      <alignment horizontal="center" vertical="bottom" textRotation="0" wrapText="0" indent="0" justifyLastLine="0" shrinkToFit="0" readingOrder="0"/>
    </dxf>
    <dxf>
      <numFmt numFmtId="0" formatCode="General"/>
    </dxf>
    <dxf>
      <numFmt numFmtId="0" formatCode="General"/>
      <alignment horizontal="center" vertical="bottom" textRotation="0" wrapText="0" indent="0" justifyLastLine="0" shrinkToFit="0" readingOrder="0"/>
    </dxf>
    <dxf>
      <numFmt numFmtId="0" formatCode="General"/>
    </dxf>
    <dxf>
      <numFmt numFmtId="0" formatCode="General"/>
      <alignment horizontal="center" vertical="bottom" textRotation="0" wrapText="0" indent="0" justifyLastLine="0" shrinkToFit="0" readingOrder="0"/>
    </dxf>
    <dxf>
      <numFmt numFmtId="0" formatCode="General"/>
    </dxf>
    <dxf>
      <numFmt numFmtId="1" formatCode="0"/>
      <alignment horizontal="center" vertical="bottom" textRotation="0" wrapText="0" indent="0" justifyLastLine="0" shrinkToFit="0" readingOrder="0"/>
    </dxf>
    <dxf>
      <numFmt numFmtId="0" formatCode="General"/>
    </dxf>
    <dxf>
      <numFmt numFmtId="0" formatCode="General"/>
      <alignment horizontal="center" vertical="bottom" textRotation="0" wrapText="0" indent="0" justifyLastLine="0" shrinkToFit="0" readingOrder="0"/>
    </dxf>
    <dxf>
      <numFmt numFmtId="0" formatCode="General"/>
    </dxf>
    <dxf>
      <numFmt numFmtId="0" formatCode="General"/>
    </dxf>
    <dxf>
      <fill>
        <patternFill>
          <fgColor indexed="64"/>
          <bgColor theme="6" tint="0.79998168889431442"/>
        </patternFill>
      </fill>
      <alignment horizontal="general" vertical="center" textRotation="0" wrapText="1" indent="0" justifyLastLine="0" shrinkToFit="0" readingOrder="0"/>
    </dxf>
    <dxf>
      <numFmt numFmtId="0" formatCode="General"/>
      <alignment horizontal="center" vertical="center" wrapText="1"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alignment vertical="center" textRotation="0" wrapText="1" indent="0" justifyLastLine="0" shrinkToFit="0" readingOrder="0"/>
    </dxf>
    <dxf>
      <numFmt numFmtId="0" formatCode="General"/>
      <alignment vertical="center" wrapText="1" indent="0" justifyLastLine="0" shrinkToFit="0" readingOrder="0"/>
    </dxf>
    <dxf>
      <numFmt numFmtId="0" formatCode="General"/>
      <alignment vertical="center" wrapText="1" indent="0" justifyLastLine="0" shrinkToFit="0" readingOrder="0"/>
    </dxf>
    <dxf>
      <font>
        <b val="0"/>
        <i val="0"/>
        <strike val="0"/>
        <condense val="0"/>
        <extend val="0"/>
        <outline val="0"/>
        <shadow val="0"/>
        <u val="none"/>
        <vertAlign val="baseline"/>
        <sz val="8"/>
        <color theme="1"/>
        <name val="Calibri"/>
        <family val="2"/>
        <scheme val="minor"/>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8"/>
        <color theme="1"/>
        <name val="Calibri"/>
        <family val="2"/>
        <scheme val="minor"/>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8"/>
        <color theme="1"/>
        <name val="Calibri"/>
        <family val="2"/>
        <scheme val="minor"/>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8"/>
        <color theme="1"/>
        <name val="Calibri"/>
        <family val="2"/>
        <scheme val="minor"/>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8"/>
        <color theme="1"/>
        <name val="Calibri"/>
        <family val="2"/>
        <scheme val="minor"/>
      </font>
      <numFmt numFmtId="0" formatCode="General"/>
      <alignment horizontal="left"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numFmt numFmtId="0" formatCode="General"/>
      <alignment horizontal="center" vertical="center" textRotation="0" wrapText="1" indent="0" justifyLastLine="0" shrinkToFit="0" readingOrder="0"/>
    </dxf>
    <dxf>
      <numFmt numFmtId="0" formatCode="General"/>
      <alignment horizontal="center" vertical="center" wrapText="1" indent="0" justifyLastLine="0" shrinkToFit="0" readingOrder="0"/>
    </dxf>
    <dxf>
      <numFmt numFmtId="0" formatCode="General"/>
      <alignment horizontal="center" vertical="center" wrapText="1" indent="0" justifyLastLine="0" shrinkToFit="0" readingOrder="0"/>
    </dxf>
    <dxf>
      <numFmt numFmtId="0" formatCode="General"/>
      <alignment horizontal="center" vertical="center" wrapText="1" indent="0" justifyLastLine="0" shrinkToFit="0" readingOrder="0"/>
    </dxf>
    <dxf>
      <numFmt numFmtId="0" formatCode="General"/>
      <alignment horizontal="center" vertical="center" wrapText="1" indent="0" justifyLastLine="0" shrinkToFit="0" readingOrder="0"/>
    </dxf>
    <dxf>
      <numFmt numFmtId="0" formatCode="General"/>
      <alignment horizontal="center" vertical="center" wrapText="1" indent="0" justifyLastLine="0" shrinkToFit="0" readingOrder="0"/>
    </dxf>
    <dxf>
      <numFmt numFmtId="0" formatCode="General"/>
      <alignment horizontal="center" vertical="center" wrapText="1" indent="0" justifyLastLine="0" shrinkToFit="0" readingOrder="0"/>
    </dxf>
    <dxf>
      <alignment horizontal="general" vertical="center" textRotation="0" wrapText="1" indent="0" justifyLastLine="0" shrinkToFit="0" readingOrder="0"/>
    </dxf>
    <dxf>
      <border outline="0">
        <top style="thin">
          <color theme="0"/>
        </top>
      </border>
    </dxf>
    <dxf>
      <alignment vertical="center" wrapText="1" indent="0" justifyLastLine="0" shrinkToFit="0" readingOrder="0"/>
    </dxf>
    <dxf>
      <border outline="0">
        <bottom style="thin">
          <color theme="0"/>
        </bottom>
      </border>
    </dxf>
    <dxf>
      <font>
        <b/>
        <i val="0"/>
        <strike val="0"/>
        <condense val="0"/>
        <extend val="0"/>
        <outline val="0"/>
        <shadow val="0"/>
        <u val="none"/>
        <vertAlign val="baseline"/>
        <sz val="10"/>
        <color theme="0"/>
        <name val="Calibri"/>
        <family val="2"/>
        <scheme val="minor"/>
      </font>
      <fill>
        <patternFill patternType="solid">
          <fgColor indexed="64"/>
          <bgColor theme="1"/>
        </patternFill>
      </fill>
      <alignment horizontal="center" vertical="center" wrapText="1" indent="0" justifyLastLine="0" shrinkToFit="0" readingOrder="0"/>
      <border diagonalUp="0" diagonalDown="0" outline="0">
        <left style="thin">
          <color theme="0"/>
        </left>
        <right style="thin">
          <color theme="0"/>
        </right>
        <top/>
        <bottom/>
      </border>
    </dxf>
    <dxf>
      <numFmt numFmtId="0" formatCode="General"/>
      <alignment vertical="center" textRotation="0" wrapText="1" indent="0" justifyLastLine="0" shrinkToFit="0" readingOrder="0"/>
    </dxf>
    <dxf>
      <numFmt numFmtId="0" formatCode="General"/>
      <alignment vertical="center" wrapText="1" indent="0" justifyLastLine="0" shrinkToFit="0" readingOrder="0"/>
    </dxf>
    <dxf>
      <numFmt numFmtId="0" formatCode="General"/>
      <alignment vertical="center" wrapText="1" indent="0" justifyLastLine="0" shrinkToFit="0" readingOrder="0"/>
    </dxf>
    <dxf>
      <font>
        <b val="0"/>
        <i val="0"/>
        <strike val="0"/>
        <condense val="0"/>
        <extend val="0"/>
        <outline val="0"/>
        <shadow val="0"/>
        <u val="none"/>
        <vertAlign val="baseline"/>
        <sz val="8"/>
        <color theme="1"/>
        <name val="Calibri"/>
        <family val="2"/>
        <scheme val="minor"/>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8"/>
        <color theme="1"/>
        <name val="Calibri"/>
        <family val="2"/>
        <scheme val="minor"/>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8"/>
        <color theme="1"/>
        <name val="Calibri"/>
        <family val="2"/>
        <scheme val="minor"/>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8"/>
        <color theme="1"/>
        <name val="Calibri"/>
        <family val="2"/>
        <scheme val="minor"/>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8"/>
        <color theme="1"/>
        <name val="Calibri"/>
        <family val="2"/>
        <scheme val="minor"/>
      </font>
      <numFmt numFmtId="0" formatCode="General"/>
      <alignment horizontal="left"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numFmt numFmtId="0" formatCode="General"/>
      <alignment horizontal="center" vertical="center" textRotation="0" wrapText="1" indent="0" justifyLastLine="0" shrinkToFit="0" readingOrder="0"/>
    </dxf>
    <dxf>
      <numFmt numFmtId="0" formatCode="General"/>
      <alignment horizontal="center" vertical="center" wrapText="1" indent="0" justifyLastLine="0" shrinkToFit="0" readingOrder="0"/>
    </dxf>
    <dxf>
      <numFmt numFmtId="0" formatCode="General"/>
      <alignment horizontal="center" vertical="center" wrapText="1" indent="0" justifyLastLine="0" shrinkToFit="0" readingOrder="0"/>
    </dxf>
    <dxf>
      <numFmt numFmtId="0" formatCode="General"/>
      <alignment horizontal="center" vertical="center" wrapText="1" indent="0" justifyLastLine="0" shrinkToFit="0" readingOrder="0"/>
    </dxf>
    <dxf>
      <numFmt numFmtId="0" formatCode="General"/>
      <alignment horizontal="center" vertical="center" wrapText="1" indent="0" justifyLastLine="0" shrinkToFit="0" readingOrder="0"/>
    </dxf>
    <dxf>
      <numFmt numFmtId="0" formatCode="General"/>
      <alignment horizontal="center" vertical="center" wrapText="1" indent="0" justifyLastLine="0" shrinkToFit="0" readingOrder="0"/>
    </dxf>
    <dxf>
      <border outline="0">
        <top style="thin">
          <color rgb="FFFFFFFF"/>
        </top>
      </border>
    </dxf>
    <dxf>
      <alignment vertical="center" wrapText="1" indent="0" justifyLastLine="0" shrinkToFit="0" readingOrder="0"/>
    </dxf>
    <dxf>
      <border outline="0">
        <bottom style="thin">
          <color rgb="FFFFFFFF"/>
        </bottom>
      </border>
    </dxf>
    <dxf>
      <font>
        <b/>
        <i val="0"/>
        <strike val="0"/>
        <condense val="0"/>
        <extend val="0"/>
        <outline val="0"/>
        <shadow val="0"/>
        <u val="none"/>
        <vertAlign val="baseline"/>
        <sz val="10"/>
        <color theme="0"/>
        <name val="Calibri"/>
        <family val="2"/>
        <scheme val="minor"/>
      </font>
      <fill>
        <patternFill patternType="solid">
          <fgColor indexed="64"/>
          <bgColor theme="1"/>
        </patternFill>
      </fill>
      <alignment horizontal="center" vertical="center" wrapText="1" indent="0" justifyLastLine="0" shrinkToFit="0" readingOrder="0"/>
      <border diagonalUp="0" diagonalDown="0" outline="0">
        <left style="thin">
          <color theme="0"/>
        </left>
        <right style="thin">
          <color theme="0"/>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525780</xdr:colOff>
      <xdr:row>0</xdr:row>
      <xdr:rowOff>160020</xdr:rowOff>
    </xdr:from>
    <xdr:to>
      <xdr:col>16</xdr:col>
      <xdr:colOff>274985</xdr:colOff>
      <xdr:row>14</xdr:row>
      <xdr:rowOff>129775</xdr:rowOff>
    </xdr:to>
    <xdr:pic>
      <xdr:nvPicPr>
        <xdr:cNvPr id="2" name="Picture 1">
          <a:extLst>
            <a:ext uri="{FF2B5EF4-FFF2-40B4-BE49-F238E27FC236}">
              <a16:creationId xmlns:a16="http://schemas.microsoft.com/office/drawing/2014/main" id="{8746197C-1A35-4319-9958-AC6A9F23A1BF}"/>
            </a:ext>
          </a:extLst>
        </xdr:cNvPr>
        <xdr:cNvPicPr>
          <a:picLocks noChangeAspect="1"/>
        </xdr:cNvPicPr>
      </xdr:nvPicPr>
      <xdr:blipFill>
        <a:blip xmlns:r="http://schemas.openxmlformats.org/officeDocument/2006/relationships" r:embed="rId1"/>
        <a:stretch>
          <a:fillRect/>
        </a:stretch>
      </xdr:blipFill>
      <xdr:spPr>
        <a:xfrm>
          <a:off x="5996940" y="160020"/>
          <a:ext cx="7674005" cy="27129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304800</xdr:colOff>
      <xdr:row>3</xdr:row>
      <xdr:rowOff>121920</xdr:rowOff>
    </xdr:to>
    <xdr:sp macro="" textlink="">
      <xdr:nvSpPr>
        <xdr:cNvPr id="2" name="AutoShape 2">
          <a:extLst>
            <a:ext uri="{FF2B5EF4-FFF2-40B4-BE49-F238E27FC236}">
              <a16:creationId xmlns:a16="http://schemas.microsoft.com/office/drawing/2014/main" id="{85643138-FD08-4E67-A1A5-1F06D75E68DE}"/>
            </a:ext>
          </a:extLst>
        </xdr:cNvPr>
        <xdr:cNvSpPr>
          <a:spLocks noChangeAspect="1" noChangeArrowheads="1"/>
        </xdr:cNvSpPr>
      </xdr:nvSpPr>
      <xdr:spPr bwMode="auto">
        <a:xfrm>
          <a:off x="213360" y="16459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BF19A81-3AC8-4BA4-8DCB-B1E6D28D7C6D}" name="Table103" displayName="Table103" ref="A1:P8" totalsRowShown="0" headerRowDxfId="60" dataDxfId="58" headerRowBorderDxfId="59" tableBorderDxfId="57">
  <autoFilter ref="A1:P8" xr:uid="{858D54AF-AB23-4A75-8033-C6D0DA1C8ACE}"/>
  <sortState xmlns:xlrd2="http://schemas.microsoft.com/office/spreadsheetml/2017/richdata2" ref="A2:P4">
    <sortCondition ref="A1:A4"/>
  </sortState>
  <tableColumns count="16">
    <tableColumn id="1" xr3:uid="{C99C6245-AF42-4101-B189-C509B1790F44}" name="Enter Contract Name HERE:" dataDxfId="13"/>
    <tableColumn id="2" xr3:uid="{CDEBD5D5-F819-4BEA-A5CD-CE948CC0C545}" name="SERIES" dataDxfId="14">
      <calculatedColumnFormula>MID(A2,1,1)</calculatedColumnFormula>
    </tableColumn>
    <tableColumn id="3" xr3:uid="{0E61550E-4E51-4226-941A-773E48A2E072}" name="TYPE" dataDxfId="56">
      <calculatedColumnFormula>_xlfn.NUMBERVALUE(MID(A2,2,1))</calculatedColumnFormula>
    </tableColumn>
    <tableColumn id="4" xr3:uid="{93E0F457-B92E-4843-BD4E-7E7A453D972B}" name="DELIVERY" dataDxfId="55">
      <calculatedColumnFormula>_xlfn.NUMBERVALUE(MID(A2,3,1))</calculatedColumnFormula>
    </tableColumn>
    <tableColumn id="5" xr3:uid="{1253CE0A-FC4A-4F03-A7C3-BAA062EE363D}" name="SEQUENCE" dataDxfId="54">
      <calculatedColumnFormula>_xlfn.NUMBERVALUE((MID(A2,4,1)))</calculatedColumnFormula>
    </tableColumn>
    <tableColumn id="6" xr3:uid="{D6CBC14F-24FB-4119-A8C5-AE8B709B938A}" name="-" dataDxfId="53">
      <calculatedColumnFormula>MID(A2,5,1)</calculatedColumnFormula>
    </tableColumn>
    <tableColumn id="7" xr3:uid="{DC642856-BEE4-4ED4-AA91-B0F1D57BC3B2}" name="EDITION" dataDxfId="52">
      <calculatedColumnFormula>_xlfn.NUMBERVALUE(MID(A2,6,4))</calculatedColumnFormula>
    </tableColumn>
    <tableColumn id="8" xr3:uid="{36277BD1-0755-41D5-9ACF-CA3D5A1C862B}" name="AIA Doc" dataDxfId="51">
      <calculatedColumnFormula>_xlfn.CONCAT(B2:G2)</calculatedColumnFormula>
    </tableColumn>
    <tableColumn id="12" xr3:uid="{0F440604-88BE-4382-A7D7-758EBD5EF690}" name="Title" dataDxfId="50"/>
    <tableColumn id="16" xr3:uid="{79695D0F-0515-41C6-9EDC-4ED47C7C6716}" name="Description" dataDxfId="49"/>
    <tableColumn id="13" xr3:uid="{0B3BDC8B-2386-41CF-8B9C-8D1FAE6649DE}" name="Payment" dataDxfId="48"/>
    <tableColumn id="15" xr3:uid="{EB6610AE-7603-4752-8DAE-79B316590060}" name="Project Size" dataDxfId="47"/>
    <tableColumn id="14" xr3:uid="{064FB678-282F-400D-B8BA-B5E3117982AD}" name="Use with" dataDxfId="46"/>
    <tableColumn id="9" xr3:uid="{75419041-4973-47D2-91E8-F67A7C53C55C}" name="Series " dataDxfId="45">
      <calculatedColumnFormula>VLOOKUP(B2,Key_Series[#All],2)</calculatedColumnFormula>
    </tableColumn>
    <tableColumn id="10" xr3:uid="{A6350801-3539-4B14-9D21-3F5CA6A94F53}" name="Type " dataDxfId="44">
      <calculatedColumnFormula>VLOOKUP(C2,Key_Type[#All],2)</calculatedColumnFormula>
    </tableColumn>
    <tableColumn id="11" xr3:uid="{DEC818F5-3D57-4B02-BE27-73FD6B34F7AD}" name="Delivery " dataDxfId="43">
      <calculatedColumnFormula>VLOOKUP(D2,Key_Delivery[#All],2)</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7238429-3F75-40E5-8AA7-C890339512D9}" name="Table10" displayName="Table10" ref="A1:P40" totalsRowShown="0" headerRowDxfId="42" dataDxfId="40" headerRowBorderDxfId="41" tableBorderDxfId="39">
  <autoFilter ref="A1:P40" xr:uid="{858D54AF-AB23-4A75-8033-C6D0DA1C8ACE}"/>
  <sortState xmlns:xlrd2="http://schemas.microsoft.com/office/spreadsheetml/2017/richdata2" ref="A2:P29">
    <sortCondition ref="A1:A29"/>
  </sortState>
  <tableColumns count="16">
    <tableColumn id="1" xr3:uid="{B4D8B018-2330-4B4C-97E4-8A92F1588B21}" name="Enter Contract Name HERE:" dataDxfId="38"/>
    <tableColumn id="2" xr3:uid="{CE9207B7-0FF4-4D16-A181-71E20B71DD61}" name="SERIES" dataDxfId="37">
      <calculatedColumnFormula>MID(A2,1,1)</calculatedColumnFormula>
    </tableColumn>
    <tableColumn id="3" xr3:uid="{16178B69-C82F-4C99-B274-AF1C73F2CF3B}" name="TYPE" dataDxfId="36">
      <calculatedColumnFormula>_xlfn.NUMBERVALUE(MID(A2,2,1))</calculatedColumnFormula>
    </tableColumn>
    <tableColumn id="4" xr3:uid="{7A7B61EF-95B8-4294-929C-A689267FE30F}" name="DELIVERY" dataDxfId="35">
      <calculatedColumnFormula>_xlfn.NUMBERVALUE(MID(A2,3,1))</calculatedColumnFormula>
    </tableColumn>
    <tableColumn id="5" xr3:uid="{179838CB-26E9-4DDC-918A-F0744E5C734C}" name="SEQUENCE" dataDxfId="34">
      <calculatedColumnFormula>_xlfn.NUMBERVALUE((MID(A2,4,1)))</calculatedColumnFormula>
    </tableColumn>
    <tableColumn id="6" xr3:uid="{4452EB0F-9183-4CEC-890E-AD9DE6F73761}" name="-" dataDxfId="33">
      <calculatedColumnFormula>MID(A2,5,1)</calculatedColumnFormula>
    </tableColumn>
    <tableColumn id="7" xr3:uid="{2164B170-B006-450B-884A-200BCAC7CA3C}" name="EDITION" dataDxfId="32">
      <calculatedColumnFormula>_xlfn.NUMBERVALUE(MID(A2,6,4))</calculatedColumnFormula>
    </tableColumn>
    <tableColumn id="8" xr3:uid="{E37057EC-EE11-47F1-96C3-6226188B6B38}" name="AIA Doc" dataDxfId="31">
      <calculatedColumnFormula>_xlfn.CONCAT(B2:G2)</calculatedColumnFormula>
    </tableColumn>
    <tableColumn id="12" xr3:uid="{DBC32E60-859A-4319-858E-7434E9244F71}" name="Title" dataDxfId="30"/>
    <tableColumn id="16" xr3:uid="{C0E6A750-0040-4DEB-9664-3373A4CB7A78}" name="Description" dataDxfId="29"/>
    <tableColumn id="13" xr3:uid="{716FBD99-AB89-4FF0-A974-F3A8F69EDECE}" name="Payment" dataDxfId="28"/>
    <tableColumn id="15" xr3:uid="{6467412F-761E-45FB-9329-210E22418DB9}" name="Project Size" dataDxfId="27"/>
    <tableColumn id="14" xr3:uid="{F384D6B9-EE60-46CA-AFEC-F9BFA8D62102}" name="Use with" dataDxfId="26"/>
    <tableColumn id="9" xr3:uid="{B39125D7-8F5F-43A7-84BA-DCD611D91D8B}" name="Series " dataDxfId="25">
      <calculatedColumnFormula>VLOOKUP(B2,Key_Series[#All],2)</calculatedColumnFormula>
    </tableColumn>
    <tableColumn id="10" xr3:uid="{E4F8ADD5-E14E-4078-864E-B1E676014971}" name="Type " dataDxfId="24">
      <calculatedColumnFormula>VLOOKUP(C2,Key_Type[#All],2)</calculatedColumnFormula>
    </tableColumn>
    <tableColumn id="11" xr3:uid="{1A163639-4763-4662-A659-694247AA3E41}" name="Delivery " dataDxfId="23">
      <calculatedColumnFormula>VLOOKUP(D2,Key_Delivery[#All],2)</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F4001AD-FE32-4853-B002-52F5811855DB}" name="Key_Series" displayName="Key_Series" ref="A1:C8" totalsRowShown="0" headerRowDxfId="12">
  <autoFilter ref="A1:C8" xr:uid="{943B85E6-0DB7-40B1-9C04-275BE90875D1}"/>
  <tableColumns count="3">
    <tableColumn id="1" xr3:uid="{F0182874-3C62-4370-81AB-AB0AE0BA62DA}" name="Series" dataDxfId="10"/>
    <tableColumn id="2" xr3:uid="{7CAB88BD-84E6-4A7B-8E20-481987CDD2CE}" name="AIA Document Series" dataDxfId="11"/>
    <tableColumn id="3" xr3:uid="{B28967CF-A9D0-46A0-AB1A-8632BCDA359E}" name="Included Contracts" dataDxfId="22"/>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5799568-9979-4815-B522-D62AB9899B29}" name="Key_Type" displayName="Key_Type" ref="A10:C18" totalsRowShown="0" headerRowDxfId="21">
  <autoFilter ref="A10:C18" xr:uid="{422C4A73-C28C-4F97-B15D-9BA138743D60}"/>
  <tableColumns count="3">
    <tableColumn id="1" xr3:uid="{7F1476FE-4A2E-4062-9A84-73B52F6BC78B}" name="Type" dataDxfId="8"/>
    <tableColumn id="2" xr3:uid="{A2D58FA2-AFDC-4136-8947-96C1A60D6F0A}" name="AIA Document Type" dataDxfId="9"/>
    <tableColumn id="3" xr3:uid="{AD9CCBB4-09BC-43D6-AFAB-F9A48F58BAB0}" name="Comments" dataDxfId="20"/>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4B25158-117B-4A14-A990-50CE762F45A7}" name="Key_Delivery" displayName="Key_Delivery" ref="A20:C30" totalsRowShown="0" headerRowDxfId="19">
  <autoFilter ref="A20:C30" xr:uid="{96778AEF-1A76-4780-B348-1170BD9B9D02}"/>
  <tableColumns count="3">
    <tableColumn id="1" xr3:uid="{E6CE31BF-DBA4-4105-A629-9A95FD3AB3A8}" name="Delivery" dataDxfId="6"/>
    <tableColumn id="2" xr3:uid="{BBA57998-9698-4AD6-98F0-C707E5F29DD6}" name="Projecy Delivery Method / Family" dataDxfId="7"/>
    <tableColumn id="3" xr3:uid="{7942BA9D-C688-4733-A4A9-6834CD3DAABE}" name="Comments" dataDxfId="18"/>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A62C084-20E3-4099-917C-D2D1319AC9AF}" name="Table8" displayName="Table8" ref="A32:B41" totalsRowShown="0" headerRowDxfId="17">
  <autoFilter ref="A32:B41" xr:uid="{7C3653A6-2F72-4A7D-8DE2-3B06DF6A7CCD}"/>
  <tableColumns count="2">
    <tableColumn id="1" xr3:uid="{51B062CE-6107-464A-AFA7-33444174A593}" name="Sequence" dataDxfId="4"/>
    <tableColumn id="2" xr3:uid="{4C5FF191-61EA-4D63-BA7C-A16F642FE16E}" name="Document Sequence Number (1-9)" dataDxfId="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E61E78E-AAB2-4AF8-A021-745E6E7ADC81}" name="Table9" displayName="Table9" ref="A43:B46" totalsRowShown="0" headerRowDxfId="16">
  <autoFilter ref="A43:B46" xr:uid="{F6B1874E-1911-407F-9F14-0E0E46F27DB1}"/>
  <tableColumns count="2">
    <tableColumn id="1" xr3:uid="{41147CE5-0DE5-4D6C-A7BB-A38EFC1108AE}" name="Edition" dataDxfId="2"/>
    <tableColumn id="2" xr3:uid="{908454ED-77AF-4DFD-BFFF-61F321C20654}" name="Document Edition (four digit number)" dataDxfId="3"/>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2410C5D-905F-4478-853E-221576049130}" name="Table1" displayName="Table1" ref="A48:B49" totalsRowShown="0" headerRowDxfId="15">
  <autoFilter ref="A48:B49" xr:uid="{04167FFF-91D1-4072-970B-1B34BEDD857E}"/>
  <tableColumns count="2">
    <tableColumn id="1" xr3:uid="{80BDA621-3896-4D58-99EC-42344C178647}" name="PS" dataDxfId="0"/>
    <tableColumn id="2" xr3:uid="{E5319FC0-E0E5-4C79-A485-8C62502DEFF3}" name="Post Script" dataDxfId="1"/>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pw Color Theme">
      <a:dk1>
        <a:srgbClr val="000000"/>
      </a:dk1>
      <a:lt1>
        <a:srgbClr val="FFFFFF"/>
      </a:lt1>
      <a:dk2>
        <a:srgbClr val="4D4D4F"/>
      </a:dk2>
      <a:lt2>
        <a:srgbClr val="E6E7E8"/>
      </a:lt2>
      <a:accent1>
        <a:srgbClr val="1818A5"/>
      </a:accent1>
      <a:accent2>
        <a:srgbClr val="139B7B"/>
      </a:accent2>
      <a:accent3>
        <a:srgbClr val="808C24"/>
      </a:accent3>
      <a:accent4>
        <a:srgbClr val="6638BD"/>
      </a:accent4>
      <a:accent5>
        <a:srgbClr val="F7CD0F"/>
      </a:accent5>
      <a:accent6>
        <a:srgbClr val="FF4635"/>
      </a:accent6>
      <a:hlink>
        <a:srgbClr val="000000"/>
      </a:hlink>
      <a:folHlink>
        <a:srgbClr val="00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362B3-C3AE-4AEB-80BC-6665E95A14DE}">
  <dimension ref="A1:P8"/>
  <sheetViews>
    <sheetView zoomScaleNormal="100" workbookViewId="0">
      <pane ySplit="1" topLeftCell="A2" activePane="bottomLeft" state="frozen"/>
      <selection pane="bottomLeft" activeCell="A9" sqref="A9"/>
    </sheetView>
  </sheetViews>
  <sheetFormatPr defaultRowHeight="28.2" customHeight="1" x14ac:dyDescent="0.3"/>
  <cols>
    <col min="1" max="1" width="17" style="25" customWidth="1"/>
    <col min="2" max="6" width="3.5546875" style="21" customWidth="1"/>
    <col min="7" max="7" width="5" style="21" customWidth="1"/>
    <col min="8" max="8" width="13.33203125" style="22" customWidth="1"/>
    <col min="9" max="9" width="25.109375" style="23" hidden="1" customWidth="1"/>
    <col min="10" max="10" width="40.88671875" style="23" hidden="1" customWidth="1"/>
    <col min="11" max="12" width="13.109375" style="23" hidden="1" customWidth="1"/>
    <col min="13" max="13" width="41.33203125" style="24" hidden="1" customWidth="1"/>
    <col min="14" max="14" width="47.88671875" style="6" bestFit="1" customWidth="1"/>
    <col min="15" max="15" width="33.6640625" style="6" bestFit="1" customWidth="1"/>
    <col min="16" max="16" width="38.44140625" style="6" customWidth="1"/>
    <col min="17" max="16384" width="8.88671875" style="6"/>
  </cols>
  <sheetData>
    <row r="1" spans="1:16" s="17" customFormat="1" ht="28.2" customHeight="1" x14ac:dyDescent="0.3">
      <c r="A1" s="4" t="s">
        <v>44</v>
      </c>
      <c r="B1" s="10" t="s">
        <v>46</v>
      </c>
      <c r="C1" s="11" t="s">
        <v>47</v>
      </c>
      <c r="D1" s="11" t="s">
        <v>48</v>
      </c>
      <c r="E1" s="11" t="s">
        <v>49</v>
      </c>
      <c r="F1" s="11" t="s">
        <v>1</v>
      </c>
      <c r="G1" s="12" t="s">
        <v>50</v>
      </c>
      <c r="H1" s="13" t="s">
        <v>7</v>
      </c>
      <c r="I1" s="14" t="s">
        <v>58</v>
      </c>
      <c r="J1" s="14" t="s">
        <v>96</v>
      </c>
      <c r="K1" s="15" t="s">
        <v>80</v>
      </c>
      <c r="L1" s="15" t="s">
        <v>83</v>
      </c>
      <c r="M1" s="16" t="s">
        <v>82</v>
      </c>
      <c r="N1" s="5" t="s">
        <v>51</v>
      </c>
      <c r="O1" s="5" t="s">
        <v>52</v>
      </c>
      <c r="P1" s="5" t="s">
        <v>53</v>
      </c>
    </row>
    <row r="2" spans="1:16" s="9" customFormat="1" ht="28.2" customHeight="1" x14ac:dyDescent="0.3">
      <c r="A2" s="25" t="s">
        <v>56</v>
      </c>
      <c r="B2" s="18" t="str">
        <f t="shared" ref="B2:B8" si="0">MID(A2,1,1)</f>
        <v>A</v>
      </c>
      <c r="C2" s="18">
        <f t="shared" ref="C2:C8" si="1">_xlfn.NUMBERVALUE(MID(A2,2,1))</f>
        <v>1</v>
      </c>
      <c r="D2" s="18">
        <f t="shared" ref="D2:D8" si="2">_xlfn.NUMBERVALUE(MID(A2,3,1))</f>
        <v>0</v>
      </c>
      <c r="E2" s="18">
        <f t="shared" ref="E2:E8" si="3">_xlfn.NUMBERVALUE((MID(A2,4,1)))</f>
        <v>1</v>
      </c>
      <c r="F2" s="18" t="str">
        <f t="shared" ref="F2:F8" si="4">MID(A2,5,1)</f>
        <v>-</v>
      </c>
      <c r="G2" s="18">
        <f t="shared" ref="G2:G8" si="5">_xlfn.NUMBERVALUE(MID(A2,6,4))</f>
        <v>2017</v>
      </c>
      <c r="H2" s="19" t="str">
        <f t="shared" ref="H2:H8" si="6">_xlfn.CONCAT(B2:G2)</f>
        <v>A101-2017</v>
      </c>
      <c r="I2" s="7" t="s">
        <v>79</v>
      </c>
      <c r="J2" s="7"/>
      <c r="K2" s="8" t="s">
        <v>81</v>
      </c>
      <c r="L2" s="8" t="s">
        <v>84</v>
      </c>
      <c r="M2" s="8" t="s">
        <v>87</v>
      </c>
      <c r="N2" s="9" t="str">
        <f>VLOOKUP(B2,Key_Series[#All],2)</f>
        <v>Agreements between the OWNER and the CONTRACTOR</v>
      </c>
      <c r="O2" s="9" t="str">
        <f>VLOOKUP(C2,Key_Type[#All],2)</f>
        <v>Prime Agreements</v>
      </c>
      <c r="P2" s="9" t="str">
        <f>VLOOKUP(D2,Key_Delivery[#All],2)</f>
        <v>Conventional Delivery</v>
      </c>
    </row>
    <row r="3" spans="1:16" s="9" customFormat="1" ht="28.2" customHeight="1" x14ac:dyDescent="0.3">
      <c r="A3" s="25" t="s">
        <v>85</v>
      </c>
      <c r="B3" s="18" t="str">
        <f t="shared" si="0"/>
        <v>A</v>
      </c>
      <c r="C3" s="18">
        <f t="shared" si="1"/>
        <v>1</v>
      </c>
      <c r="D3" s="18">
        <f t="shared" si="2"/>
        <v>0</v>
      </c>
      <c r="E3" s="18">
        <f t="shared" si="3"/>
        <v>2</v>
      </c>
      <c r="F3" s="18" t="str">
        <f t="shared" si="4"/>
        <v>-</v>
      </c>
      <c r="G3" s="18">
        <f t="shared" si="5"/>
        <v>2017</v>
      </c>
      <c r="H3" s="19" t="str">
        <f t="shared" si="6"/>
        <v>A102-2017</v>
      </c>
      <c r="I3" s="7" t="s">
        <v>155</v>
      </c>
      <c r="J3" s="7"/>
      <c r="K3" s="7" t="s">
        <v>86</v>
      </c>
      <c r="L3" s="7" t="s">
        <v>92</v>
      </c>
      <c r="M3" s="8" t="s">
        <v>99</v>
      </c>
      <c r="N3" s="9" t="str">
        <f>VLOOKUP(B3,Key_Series[#All],2)</f>
        <v>Agreements between the OWNER and the CONTRACTOR</v>
      </c>
      <c r="O3" s="9" t="str">
        <f>VLOOKUP(C3,Key_Type[#All],2)</f>
        <v>Prime Agreements</v>
      </c>
      <c r="P3" s="9" t="str">
        <f>VLOOKUP(D3,Key_Delivery[#All],2)</f>
        <v>Conventional Delivery</v>
      </c>
    </row>
    <row r="4" spans="1:16" ht="28.2" customHeight="1" x14ac:dyDescent="0.3">
      <c r="A4" s="25" t="s">
        <v>112</v>
      </c>
      <c r="B4" s="18" t="str">
        <f t="shared" si="0"/>
        <v>A</v>
      </c>
      <c r="C4" s="18">
        <f t="shared" si="1"/>
        <v>1</v>
      </c>
      <c r="D4" s="18">
        <f t="shared" si="2"/>
        <v>3</v>
      </c>
      <c r="E4" s="18">
        <f t="shared" si="3"/>
        <v>2</v>
      </c>
      <c r="F4" s="18" t="str">
        <f t="shared" si="4"/>
        <v>-</v>
      </c>
      <c r="G4" s="18">
        <f t="shared" si="5"/>
        <v>2009</v>
      </c>
      <c r="H4" s="19" t="str">
        <f t="shared" si="6"/>
        <v>A132-2009</v>
      </c>
      <c r="I4" s="7" t="s">
        <v>113</v>
      </c>
      <c r="J4" s="7" t="s">
        <v>115</v>
      </c>
      <c r="K4" s="7" t="s">
        <v>102</v>
      </c>
      <c r="L4" s="7"/>
      <c r="M4" s="7" t="s">
        <v>114</v>
      </c>
      <c r="N4" s="9" t="str">
        <f>VLOOKUP(B4,Key_Series[#All],2)</f>
        <v>Agreements between the OWNER and the CONTRACTOR</v>
      </c>
      <c r="O4" s="9" t="str">
        <f>VLOOKUP(C4,Key_Type[#All],2)</f>
        <v>Prime Agreements</v>
      </c>
      <c r="P4" s="9" t="str">
        <f>VLOOKUP(D4,Key_Delivery[#All],2)</f>
        <v>Construction Manager as Advisor (CMa) or
Construction Manager as Constructor (CMc)</v>
      </c>
    </row>
    <row r="5" spans="1:16" ht="28.2" customHeight="1" x14ac:dyDescent="0.3">
      <c r="A5" s="25" t="s">
        <v>183</v>
      </c>
      <c r="B5" s="18" t="str">
        <f t="shared" si="0"/>
        <v>B</v>
      </c>
      <c r="C5" s="18">
        <f t="shared" si="1"/>
        <v>1</v>
      </c>
      <c r="D5" s="18">
        <f t="shared" si="2"/>
        <v>9</v>
      </c>
      <c r="E5" s="18">
        <f t="shared" si="3"/>
        <v>5</v>
      </c>
      <c r="F5" s="18" t="str">
        <f t="shared" si="4"/>
        <v>–</v>
      </c>
      <c r="G5" s="18">
        <f t="shared" si="5"/>
        <v>2008</v>
      </c>
      <c r="H5" s="19" t="str">
        <f t="shared" si="6"/>
        <v>B195–2008</v>
      </c>
      <c r="I5" s="7" t="s">
        <v>184</v>
      </c>
      <c r="J5" s="7"/>
      <c r="K5" s="7"/>
      <c r="L5" s="7"/>
      <c r="M5" s="7"/>
      <c r="N5" s="9" t="str">
        <f>VLOOKUP(B5,Key_Series[#All],2)</f>
        <v>Agreements between the OWNER and the ARCHITECT</v>
      </c>
      <c r="O5" s="9" t="str">
        <f>VLOOKUP(C5,Key_Type[#All],2)</f>
        <v>Prime Agreements</v>
      </c>
      <c r="P5" s="9" t="str">
        <f>VLOOKUP(D5,Key_Delivery[#All],2)</f>
        <v>Integrated Project Delivery</v>
      </c>
    </row>
    <row r="6" spans="1:16" ht="28.2" customHeight="1" x14ac:dyDescent="0.3">
      <c r="A6" s="25" t="s">
        <v>186</v>
      </c>
      <c r="B6" s="18" t="str">
        <f t="shared" si="0"/>
        <v>C</v>
      </c>
      <c r="C6" s="18">
        <f t="shared" si="1"/>
        <v>4</v>
      </c>
      <c r="D6" s="18">
        <f t="shared" si="2"/>
        <v>0</v>
      </c>
      <c r="E6" s="18">
        <f t="shared" si="3"/>
        <v>1</v>
      </c>
      <c r="F6" s="18" t="str">
        <f t="shared" si="4"/>
        <v>–</v>
      </c>
      <c r="G6" s="18">
        <f t="shared" si="5"/>
        <v>2017</v>
      </c>
      <c r="H6" s="19" t="str">
        <f t="shared" si="6"/>
        <v>C401–2017</v>
      </c>
      <c r="I6" s="7" t="s">
        <v>187</v>
      </c>
      <c r="J6" s="7"/>
      <c r="K6" s="7"/>
      <c r="L6" s="7"/>
      <c r="M6" s="7"/>
      <c r="N6" s="9" t="str">
        <f>VLOOKUP(B6,Key_Series[#All],2)</f>
        <v>Other Agreements</v>
      </c>
      <c r="O6" s="9" t="str">
        <f>VLOOKUP(C6,Key_Type[#All],2)</f>
        <v>Agreements between Prime and Sub-Contractors or Sub-Consultants</v>
      </c>
      <c r="P6" s="9" t="str">
        <f>VLOOKUP(D6,Key_Delivery[#All],2)</f>
        <v>Conventional Delivery</v>
      </c>
    </row>
    <row r="7" spans="1:16" ht="28.2" customHeight="1" x14ac:dyDescent="0.3">
      <c r="A7" s="25" t="s">
        <v>189</v>
      </c>
      <c r="B7" s="18" t="str">
        <f t="shared" si="0"/>
        <v>G</v>
      </c>
      <c r="C7" s="18">
        <f t="shared" si="1"/>
        <v>6</v>
      </c>
      <c r="D7" s="18">
        <f t="shared" si="2"/>
        <v>1</v>
      </c>
      <c r="E7" s="18">
        <f t="shared" si="3"/>
        <v>2</v>
      </c>
      <c r="F7" s="18" t="str">
        <f t="shared" si="4"/>
        <v>–</v>
      </c>
      <c r="G7" s="18">
        <f t="shared" si="5"/>
        <v>2017</v>
      </c>
      <c r="H7" s="19" t="str">
        <f t="shared" si="6"/>
        <v>G612–2017</v>
      </c>
      <c r="I7" s="7" t="s">
        <v>190</v>
      </c>
      <c r="J7" s="7"/>
      <c r="K7" s="7"/>
      <c r="L7" s="7"/>
      <c r="M7" s="7"/>
      <c r="N7" s="9" t="str">
        <f>VLOOKUP(B7,Key_Series[#All],2)</f>
        <v>Forms for CONTRACT ADMINISTRATION and PROJECT MANAGEMENT</v>
      </c>
      <c r="O7" s="9" t="str">
        <f>VLOOKUP(C7,Key_Type[#All],2)</f>
        <v>Reserved for future use</v>
      </c>
      <c r="P7" s="9" t="str">
        <f>VLOOKUP(D7,Key_Delivery[#All],2)</f>
        <v>Conventional Delivery</v>
      </c>
    </row>
    <row r="8" spans="1:16" ht="28.2" customHeight="1" x14ac:dyDescent="0.3">
      <c r="A8" s="25" t="s">
        <v>195</v>
      </c>
      <c r="B8" s="18" t="str">
        <f t="shared" si="0"/>
        <v>G</v>
      </c>
      <c r="C8" s="18">
        <f t="shared" si="1"/>
        <v>7</v>
      </c>
      <c r="D8" s="18">
        <f t="shared" si="2"/>
        <v>0</v>
      </c>
      <c r="E8" s="18">
        <f t="shared" si="3"/>
        <v>4</v>
      </c>
      <c r="F8" s="18" t="str">
        <f t="shared" si="4"/>
        <v>–</v>
      </c>
      <c r="G8" s="18">
        <f t="shared" si="5"/>
        <v>2017</v>
      </c>
      <c r="H8" s="19" t="str">
        <f t="shared" si="6"/>
        <v>G704–2017</v>
      </c>
      <c r="I8" s="7" t="s">
        <v>196</v>
      </c>
      <c r="J8" s="7"/>
      <c r="K8" s="7"/>
      <c r="L8" s="7"/>
      <c r="M8" s="7"/>
      <c r="N8" s="9" t="str">
        <f>VLOOKUP(B8,Key_Series[#All],2)</f>
        <v>Forms for CONTRACT ADMINISTRATION and PROJECT MANAGEMENT</v>
      </c>
      <c r="O8" s="9" t="str">
        <f>VLOOKUP(C8,Key_Type[#All],2)</f>
        <v>Bid Documents and Construction Forms</v>
      </c>
      <c r="P8" s="9" t="str">
        <f>VLOOKUP(D8,Key_Delivery[#All],2)</f>
        <v>Conventional Delivery</v>
      </c>
    </row>
  </sheetData>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63155-891D-4BF6-B108-F868CCBB5C8D}">
  <dimension ref="A1:P40"/>
  <sheetViews>
    <sheetView zoomScaleNormal="100" workbookViewId="0">
      <pane ySplit="1" topLeftCell="A2" activePane="bottomLeft" state="frozen"/>
      <selection pane="bottomLeft" activeCell="I3" sqref="I3"/>
    </sheetView>
  </sheetViews>
  <sheetFormatPr defaultRowHeight="14.4" x14ac:dyDescent="0.3"/>
  <cols>
    <col min="1" max="1" width="17" style="6" customWidth="1"/>
    <col min="2" max="6" width="3.5546875" style="21" customWidth="1"/>
    <col min="7" max="7" width="5" style="21" customWidth="1"/>
    <col min="8" max="8" width="13.33203125" style="22" customWidth="1"/>
    <col min="9" max="9" width="25.109375" style="23" customWidth="1"/>
    <col min="10" max="10" width="40.88671875" style="23" customWidth="1"/>
    <col min="11" max="12" width="13.109375" style="23" customWidth="1"/>
    <col min="13" max="13" width="41.33203125" style="24" customWidth="1"/>
    <col min="14" max="14" width="29.109375" style="6" customWidth="1"/>
    <col min="15" max="15" width="24.33203125" style="6" customWidth="1"/>
    <col min="16" max="16" width="38.44140625" style="6" customWidth="1"/>
    <col min="17" max="16384" width="8.88671875" style="6"/>
  </cols>
  <sheetData>
    <row r="1" spans="1:16" s="17" customFormat="1" ht="49.2" x14ac:dyDescent="0.3">
      <c r="A1" s="4" t="s">
        <v>44</v>
      </c>
      <c r="B1" s="10" t="s">
        <v>46</v>
      </c>
      <c r="C1" s="11" t="s">
        <v>47</v>
      </c>
      <c r="D1" s="11" t="s">
        <v>48</v>
      </c>
      <c r="E1" s="11" t="s">
        <v>49</v>
      </c>
      <c r="F1" s="11" t="s">
        <v>1</v>
      </c>
      <c r="G1" s="12" t="s">
        <v>50</v>
      </c>
      <c r="H1" s="13" t="s">
        <v>7</v>
      </c>
      <c r="I1" s="14" t="s">
        <v>58</v>
      </c>
      <c r="J1" s="14" t="s">
        <v>96</v>
      </c>
      <c r="K1" s="15" t="s">
        <v>80</v>
      </c>
      <c r="L1" s="15" t="s">
        <v>83</v>
      </c>
      <c r="M1" s="16" t="s">
        <v>82</v>
      </c>
      <c r="N1" s="5" t="s">
        <v>51</v>
      </c>
      <c r="O1" s="5" t="s">
        <v>52</v>
      </c>
      <c r="P1" s="5" t="s">
        <v>53</v>
      </c>
    </row>
    <row r="2" spans="1:16" s="9" customFormat="1" ht="30.6" x14ac:dyDescent="0.3">
      <c r="A2" s="6" t="s">
        <v>56</v>
      </c>
      <c r="B2" s="18" t="str">
        <f t="shared" ref="B2:B40" si="0">MID(A2,1,1)</f>
        <v>A</v>
      </c>
      <c r="C2" s="18">
        <f t="shared" ref="C2:C40" si="1">_xlfn.NUMBERVALUE(MID(A2,2,1))</f>
        <v>1</v>
      </c>
      <c r="D2" s="18">
        <f t="shared" ref="D2:D40" si="2">_xlfn.NUMBERVALUE(MID(A2,3,1))</f>
        <v>0</v>
      </c>
      <c r="E2" s="18">
        <f t="shared" ref="E2:E40" si="3">_xlfn.NUMBERVALUE((MID(A2,4,1)))</f>
        <v>1</v>
      </c>
      <c r="F2" s="18" t="str">
        <f t="shared" ref="F2:F40" si="4">MID(A2,5,1)</f>
        <v>-</v>
      </c>
      <c r="G2" s="18">
        <f t="shared" ref="G2:G40" si="5">_xlfn.NUMBERVALUE(MID(A2,6,4))</f>
        <v>2017</v>
      </c>
      <c r="H2" s="19" t="str">
        <f t="shared" ref="H2:H40" si="6">_xlfn.CONCAT(B2:G2)</f>
        <v>A101-2017</v>
      </c>
      <c r="I2" s="7" t="s">
        <v>79</v>
      </c>
      <c r="J2" s="7"/>
      <c r="K2" s="8" t="s">
        <v>81</v>
      </c>
      <c r="L2" s="8" t="s">
        <v>84</v>
      </c>
      <c r="M2" s="8" t="s">
        <v>87</v>
      </c>
      <c r="N2" s="9" t="str">
        <f>VLOOKUP(B2,Key_Series[#All],2)</f>
        <v>Agreements between the OWNER and the CONTRACTOR</v>
      </c>
      <c r="O2" s="9" t="str">
        <f>VLOOKUP(C2,Key_Type[#All],2)</f>
        <v>Prime Agreements</v>
      </c>
      <c r="P2" s="9" t="str">
        <f>VLOOKUP(D2,Key_Delivery[#All],2)</f>
        <v>Conventional Delivery</v>
      </c>
    </row>
    <row r="3" spans="1:16" s="9" customFormat="1" ht="51" x14ac:dyDescent="0.3">
      <c r="A3" s="6" t="s">
        <v>85</v>
      </c>
      <c r="B3" s="18" t="str">
        <f t="shared" si="0"/>
        <v>A</v>
      </c>
      <c r="C3" s="18">
        <f t="shared" si="1"/>
        <v>1</v>
      </c>
      <c r="D3" s="18">
        <f t="shared" si="2"/>
        <v>0</v>
      </c>
      <c r="E3" s="18">
        <f t="shared" si="3"/>
        <v>2</v>
      </c>
      <c r="F3" s="18" t="str">
        <f t="shared" si="4"/>
        <v>-</v>
      </c>
      <c r="G3" s="18">
        <f t="shared" si="5"/>
        <v>2017</v>
      </c>
      <c r="H3" s="19" t="str">
        <f t="shared" si="6"/>
        <v>A102-2017</v>
      </c>
      <c r="I3" s="7" t="s">
        <v>155</v>
      </c>
      <c r="J3" s="7"/>
      <c r="K3" s="7" t="s">
        <v>86</v>
      </c>
      <c r="L3" s="7" t="s">
        <v>92</v>
      </c>
      <c r="M3" s="8" t="s">
        <v>99</v>
      </c>
      <c r="N3" s="9" t="str">
        <f>VLOOKUP(B3,Key_Series[#All],2)</f>
        <v>Agreements between the OWNER and the CONTRACTOR</v>
      </c>
      <c r="O3" s="9" t="str">
        <f>VLOOKUP(C3,Key_Type[#All],2)</f>
        <v>Prime Agreements</v>
      </c>
      <c r="P3" s="9" t="str">
        <f>VLOOKUP(D3,Key_Delivery[#All],2)</f>
        <v>Conventional Delivery</v>
      </c>
    </row>
    <row r="4" spans="1:16" s="9" customFormat="1" ht="61.2" x14ac:dyDescent="0.3">
      <c r="A4" s="6" t="s">
        <v>88</v>
      </c>
      <c r="B4" s="18" t="str">
        <f t="shared" si="0"/>
        <v>A</v>
      </c>
      <c r="C4" s="18">
        <f t="shared" si="1"/>
        <v>1</v>
      </c>
      <c r="D4" s="18">
        <f t="shared" si="2"/>
        <v>0</v>
      </c>
      <c r="E4" s="18">
        <f t="shared" si="3"/>
        <v>3</v>
      </c>
      <c r="F4" s="18" t="str">
        <f t="shared" si="4"/>
        <v>-</v>
      </c>
      <c r="G4" s="18">
        <f t="shared" si="5"/>
        <v>2017</v>
      </c>
      <c r="H4" s="19" t="str">
        <f t="shared" si="6"/>
        <v>A103-2017</v>
      </c>
      <c r="I4" s="7" t="s">
        <v>197</v>
      </c>
      <c r="J4" s="7" t="s">
        <v>94</v>
      </c>
      <c r="K4" s="7" t="s">
        <v>93</v>
      </c>
      <c r="L4" s="7" t="s">
        <v>92</v>
      </c>
      <c r="M4" s="8" t="s">
        <v>98</v>
      </c>
      <c r="N4" s="9" t="str">
        <f>VLOOKUP(B4,Key_Series[#All],2)</f>
        <v>Agreements between the OWNER and the CONTRACTOR</v>
      </c>
      <c r="O4" s="9" t="str">
        <f>VLOOKUP(C4,Key_Type[#All],2)</f>
        <v>Prime Agreements</v>
      </c>
      <c r="P4" s="9" t="str">
        <f>VLOOKUP(D4,Key_Delivery[#All],2)</f>
        <v>Conventional Delivery</v>
      </c>
    </row>
    <row r="5" spans="1:16" s="9" customFormat="1" ht="61.2" x14ac:dyDescent="0.3">
      <c r="A5" s="6" t="s">
        <v>89</v>
      </c>
      <c r="B5" s="18" t="str">
        <f t="shared" si="0"/>
        <v>A</v>
      </c>
      <c r="C5" s="18">
        <f t="shared" si="1"/>
        <v>1</v>
      </c>
      <c r="D5" s="18">
        <f t="shared" si="2"/>
        <v>0</v>
      </c>
      <c r="E5" s="18">
        <f t="shared" si="3"/>
        <v>4</v>
      </c>
      <c r="F5" s="18" t="str">
        <f t="shared" si="4"/>
        <v>-</v>
      </c>
      <c r="G5" s="18">
        <f t="shared" si="5"/>
        <v>2017</v>
      </c>
      <c r="H5" s="19" t="str">
        <f t="shared" si="6"/>
        <v>A104-2017</v>
      </c>
      <c r="I5" s="7" t="s">
        <v>95</v>
      </c>
      <c r="J5" s="7" t="s">
        <v>103</v>
      </c>
      <c r="K5" s="7" t="s">
        <v>102</v>
      </c>
      <c r="L5" s="7" t="s">
        <v>101</v>
      </c>
      <c r="M5" s="7" t="s">
        <v>100</v>
      </c>
      <c r="N5" s="9" t="str">
        <f>VLOOKUP(B5,Key_Series[#All],2)</f>
        <v>Agreements between the OWNER and the CONTRACTOR</v>
      </c>
      <c r="O5" s="9" t="str">
        <f>VLOOKUP(C5,Key_Type[#All],2)</f>
        <v>Prime Agreements</v>
      </c>
      <c r="P5" s="9" t="str">
        <f>VLOOKUP(D5,Key_Delivery[#All],2)</f>
        <v>Conventional Delivery</v>
      </c>
    </row>
    <row r="6" spans="1:16" s="9" customFormat="1" ht="28.8" x14ac:dyDescent="0.3">
      <c r="A6" s="6" t="s">
        <v>90</v>
      </c>
      <c r="B6" s="18" t="str">
        <f t="shared" si="0"/>
        <v>A</v>
      </c>
      <c r="C6" s="18">
        <f t="shared" si="1"/>
        <v>1</v>
      </c>
      <c r="D6" s="18">
        <f t="shared" si="2"/>
        <v>0</v>
      </c>
      <c r="E6" s="18">
        <f t="shared" si="3"/>
        <v>5</v>
      </c>
      <c r="F6" s="18" t="str">
        <f t="shared" si="4"/>
        <v>-</v>
      </c>
      <c r="G6" s="18">
        <f t="shared" si="5"/>
        <v>2017</v>
      </c>
      <c r="H6" s="19" t="str">
        <f t="shared" si="6"/>
        <v>A105-2017</v>
      </c>
      <c r="I6" s="7" t="s">
        <v>104</v>
      </c>
      <c r="J6" s="7" t="s">
        <v>106</v>
      </c>
      <c r="K6" s="8" t="s">
        <v>81</v>
      </c>
      <c r="L6" s="7" t="s">
        <v>105</v>
      </c>
      <c r="M6" s="7" t="s">
        <v>100</v>
      </c>
      <c r="N6" s="9" t="str">
        <f>VLOOKUP(B6,Key_Series[#All],2)</f>
        <v>Agreements between the OWNER and the CONTRACTOR</v>
      </c>
      <c r="O6" s="9" t="str">
        <f>VLOOKUP(C6,Key_Type[#All],2)</f>
        <v>Prime Agreements</v>
      </c>
      <c r="P6" s="9" t="str">
        <f>VLOOKUP(D6,Key_Delivery[#All],2)</f>
        <v>Conventional Delivery</v>
      </c>
    </row>
    <row r="7" spans="1:16" s="9" customFormat="1" ht="122.4" x14ac:dyDescent="0.3">
      <c r="A7" s="6" t="s">
        <v>107</v>
      </c>
      <c r="B7" s="18" t="str">
        <f t="shared" si="0"/>
        <v>A</v>
      </c>
      <c r="C7" s="18">
        <f t="shared" si="1"/>
        <v>1</v>
      </c>
      <c r="D7" s="18">
        <f t="shared" si="2"/>
        <v>2</v>
      </c>
      <c r="E7" s="18">
        <f t="shared" si="3"/>
        <v>1</v>
      </c>
      <c r="F7" s="18" t="str">
        <f t="shared" si="4"/>
        <v>–</v>
      </c>
      <c r="G7" s="18">
        <f t="shared" si="5"/>
        <v>2018</v>
      </c>
      <c r="H7" s="19" t="str">
        <f t="shared" si="6"/>
        <v>A121–2018</v>
      </c>
      <c r="I7" s="7" t="s">
        <v>111</v>
      </c>
      <c r="J7" s="7" t="s">
        <v>110</v>
      </c>
      <c r="K7" s="7" t="s">
        <v>109</v>
      </c>
      <c r="L7" s="7"/>
      <c r="M7" s="7" t="s">
        <v>108</v>
      </c>
      <c r="N7" s="9" t="str">
        <f>VLOOKUP(B7,Key_Series[#All],2)</f>
        <v>Agreements between the OWNER and the CONTRACTOR</v>
      </c>
      <c r="O7" s="9" t="str">
        <f>VLOOKUP(C7,Key_Type[#All],2)</f>
        <v>Prime Agreements</v>
      </c>
      <c r="P7" s="9" t="str">
        <f>VLOOKUP(D7,Key_Delivery[#All],2)</f>
        <v>Conventional Delivery</v>
      </c>
    </row>
    <row r="8" spans="1:16" ht="61.2" x14ac:dyDescent="0.3">
      <c r="A8" s="6" t="s">
        <v>112</v>
      </c>
      <c r="B8" s="18" t="str">
        <f t="shared" si="0"/>
        <v>A</v>
      </c>
      <c r="C8" s="18">
        <f t="shared" si="1"/>
        <v>1</v>
      </c>
      <c r="D8" s="18">
        <f t="shared" si="2"/>
        <v>3</v>
      </c>
      <c r="E8" s="18">
        <f t="shared" si="3"/>
        <v>2</v>
      </c>
      <c r="F8" s="18" t="str">
        <f t="shared" si="4"/>
        <v>-</v>
      </c>
      <c r="G8" s="18">
        <f t="shared" si="5"/>
        <v>2009</v>
      </c>
      <c r="H8" s="19" t="str">
        <f t="shared" si="6"/>
        <v>A132-2009</v>
      </c>
      <c r="I8" s="7" t="s">
        <v>113</v>
      </c>
      <c r="J8" s="7" t="s">
        <v>115</v>
      </c>
      <c r="K8" s="7" t="s">
        <v>102</v>
      </c>
      <c r="L8" s="7"/>
      <c r="M8" s="7" t="s">
        <v>114</v>
      </c>
      <c r="N8" s="9" t="str">
        <f>VLOOKUP(B8,Key_Series[#All],2)</f>
        <v>Agreements between the OWNER and the CONTRACTOR</v>
      </c>
      <c r="O8" s="9" t="str">
        <f>VLOOKUP(C8,Key_Type[#All],2)</f>
        <v>Prime Agreements</v>
      </c>
      <c r="P8" s="9" t="str">
        <f>VLOOKUP(D8,Key_Delivery[#All],2)</f>
        <v>Construction Manager as Advisor (CMa) or
Construction Manager as Constructor (CMc)</v>
      </c>
    </row>
    <row r="9" spans="1:16" ht="91.8" x14ac:dyDescent="0.3">
      <c r="A9" s="6" t="s">
        <v>117</v>
      </c>
      <c r="B9" s="18" t="str">
        <f t="shared" si="0"/>
        <v>A</v>
      </c>
      <c r="C9" s="18">
        <f t="shared" si="1"/>
        <v>1</v>
      </c>
      <c r="D9" s="18">
        <f t="shared" si="2"/>
        <v>3</v>
      </c>
      <c r="E9" s="18">
        <f t="shared" si="3"/>
        <v>2</v>
      </c>
      <c r="F9" s="18" t="str">
        <f t="shared" si="4"/>
        <v>–</v>
      </c>
      <c r="G9" s="18">
        <f t="shared" si="5"/>
        <v>2009</v>
      </c>
      <c r="H9" s="19" t="str">
        <f t="shared" si="6"/>
        <v>A132–2009</v>
      </c>
      <c r="I9" s="7" t="s">
        <v>118</v>
      </c>
      <c r="J9" s="7" t="s">
        <v>119</v>
      </c>
      <c r="K9" s="7" t="s">
        <v>137</v>
      </c>
      <c r="L9" s="7"/>
      <c r="M9" s="7" t="s">
        <v>120</v>
      </c>
      <c r="N9" s="9" t="str">
        <f>VLOOKUP(B9,Key_Series[#All],2)</f>
        <v>Agreements between the OWNER and the CONTRACTOR</v>
      </c>
      <c r="O9" s="9" t="str">
        <f>VLOOKUP(C9,Key_Type[#All],2)</f>
        <v>Prime Agreements</v>
      </c>
      <c r="P9" s="9" t="str">
        <f>VLOOKUP(D9,Key_Delivery[#All],2)</f>
        <v>Construction Manager as Advisor (CMa) or
Construction Manager as Constructor (CMc)</v>
      </c>
    </row>
    <row r="10" spans="1:16" ht="153" x14ac:dyDescent="0.3">
      <c r="A10" s="6" t="s">
        <v>121</v>
      </c>
      <c r="B10" s="18" t="str">
        <f t="shared" si="0"/>
        <v>A</v>
      </c>
      <c r="C10" s="18">
        <f t="shared" si="1"/>
        <v>1</v>
      </c>
      <c r="D10" s="18">
        <f t="shared" si="2"/>
        <v>3</v>
      </c>
      <c r="E10" s="18">
        <f t="shared" si="3"/>
        <v>3</v>
      </c>
      <c r="F10" s="18" t="str">
        <f t="shared" si="4"/>
        <v>–</v>
      </c>
      <c r="G10" s="18">
        <f t="shared" si="5"/>
        <v>2019</v>
      </c>
      <c r="H10" s="19" t="str">
        <f t="shared" si="6"/>
        <v>A133–2019</v>
      </c>
      <c r="I10" s="7" t="s">
        <v>122</v>
      </c>
      <c r="J10" s="7" t="s">
        <v>123</v>
      </c>
      <c r="K10" s="7" t="s">
        <v>86</v>
      </c>
      <c r="L10" s="7"/>
      <c r="M10" s="7" t="s">
        <v>124</v>
      </c>
      <c r="N10" s="9" t="str">
        <f>VLOOKUP(B10,Key_Series[#All],2)</f>
        <v>Agreements between the OWNER and the CONTRACTOR</v>
      </c>
      <c r="O10" s="9" t="str">
        <f>VLOOKUP(C10,Key_Type[#All],2)</f>
        <v>Prime Agreements</v>
      </c>
      <c r="P10" s="9" t="str">
        <f>VLOOKUP(D10,Key_Delivery[#All],2)</f>
        <v>Construction Manager as Advisor (CMa) or
Construction Manager as Constructor (CMc)</v>
      </c>
    </row>
    <row r="11" spans="1:16" ht="102" x14ac:dyDescent="0.3">
      <c r="A11" s="6" t="s">
        <v>125</v>
      </c>
      <c r="B11" s="18" t="str">
        <f t="shared" si="0"/>
        <v>A</v>
      </c>
      <c r="C11" s="18">
        <f t="shared" si="1"/>
        <v>1</v>
      </c>
      <c r="D11" s="18">
        <f t="shared" si="2"/>
        <v>3</v>
      </c>
      <c r="E11" s="18">
        <f t="shared" si="3"/>
        <v>4</v>
      </c>
      <c r="F11" s="18" t="str">
        <f t="shared" si="4"/>
        <v>–</v>
      </c>
      <c r="G11" s="18">
        <f t="shared" si="5"/>
        <v>2019</v>
      </c>
      <c r="H11" s="19" t="str">
        <f t="shared" si="6"/>
        <v>A134–2019</v>
      </c>
      <c r="I11" s="7" t="s">
        <v>126</v>
      </c>
      <c r="J11" s="7" t="s">
        <v>127</v>
      </c>
      <c r="K11" s="7" t="s">
        <v>91</v>
      </c>
      <c r="L11" s="7"/>
      <c r="M11" s="7" t="s">
        <v>128</v>
      </c>
      <c r="N11" s="9" t="str">
        <f>VLOOKUP(B11,Key_Series[#All],2)</f>
        <v>Agreements between the OWNER and the CONTRACTOR</v>
      </c>
      <c r="O11" s="9" t="str">
        <f>VLOOKUP(C11,Key_Type[#All],2)</f>
        <v>Prime Agreements</v>
      </c>
      <c r="P11" s="9" t="str">
        <f>VLOOKUP(D11,Key_Delivery[#All],2)</f>
        <v>Construction Manager as Advisor (CMa) or
Construction Manager as Constructor (CMc)</v>
      </c>
    </row>
    <row r="12" spans="1:16" ht="265.2" x14ac:dyDescent="0.3">
      <c r="A12" s="6" t="s">
        <v>129</v>
      </c>
      <c r="B12" s="18" t="str">
        <f t="shared" si="0"/>
        <v>A</v>
      </c>
      <c r="C12" s="18">
        <f t="shared" si="1"/>
        <v>1</v>
      </c>
      <c r="D12" s="18">
        <f t="shared" si="2"/>
        <v>4</v>
      </c>
      <c r="E12" s="18">
        <f t="shared" si="3"/>
        <v>1</v>
      </c>
      <c r="F12" s="18" t="str">
        <f t="shared" si="4"/>
        <v>–</v>
      </c>
      <c r="G12" s="18">
        <f t="shared" si="5"/>
        <v>2014</v>
      </c>
      <c r="H12" s="19" t="str">
        <f t="shared" si="6"/>
        <v>A141–2014</v>
      </c>
      <c r="I12" s="7" t="s">
        <v>130</v>
      </c>
      <c r="J12" s="7" t="s">
        <v>132</v>
      </c>
      <c r="K12" s="7" t="s">
        <v>138</v>
      </c>
      <c r="L12" s="7"/>
      <c r="M12" s="7" t="s">
        <v>131</v>
      </c>
      <c r="N12" s="9" t="str">
        <f>VLOOKUP(B12,Key_Series[#All],2)</f>
        <v>Agreements between the OWNER and the CONTRACTOR</v>
      </c>
      <c r="O12" s="9" t="str">
        <f>VLOOKUP(C12,Key_Type[#All],2)</f>
        <v>Prime Agreements</v>
      </c>
      <c r="P12" s="9" t="str">
        <f>VLOOKUP(D12,Key_Delivery[#All],2)</f>
        <v>Design-Build</v>
      </c>
    </row>
    <row r="13" spans="1:16" ht="51" x14ac:dyDescent="0.3">
      <c r="A13" s="6" t="s">
        <v>133</v>
      </c>
      <c r="B13" s="18" t="str">
        <f t="shared" si="0"/>
        <v>A</v>
      </c>
      <c r="C13" s="18">
        <f t="shared" si="1"/>
        <v>1</v>
      </c>
      <c r="D13" s="18">
        <f t="shared" si="2"/>
        <v>4</v>
      </c>
      <c r="E13" s="18">
        <f t="shared" si="3"/>
        <v>2</v>
      </c>
      <c r="F13" s="18" t="str">
        <f t="shared" si="4"/>
        <v>–</v>
      </c>
      <c r="G13" s="18">
        <f t="shared" si="5"/>
        <v>2014</v>
      </c>
      <c r="H13" s="19" t="str">
        <f t="shared" si="6"/>
        <v>A142–2014</v>
      </c>
      <c r="I13" s="7" t="s">
        <v>135</v>
      </c>
      <c r="J13" s="7" t="s">
        <v>136</v>
      </c>
      <c r="K13" s="7" t="s">
        <v>137</v>
      </c>
      <c r="L13" s="7"/>
      <c r="M13" s="7" t="s">
        <v>134</v>
      </c>
      <c r="N13" s="9" t="str">
        <f>VLOOKUP(B13,Key_Series[#All],2)</f>
        <v>Agreements between the OWNER and the CONTRACTOR</v>
      </c>
      <c r="O13" s="9" t="str">
        <f>VLOOKUP(C13,Key_Type[#All],2)</f>
        <v>Prime Agreements</v>
      </c>
      <c r="P13" s="9" t="str">
        <f>VLOOKUP(D13,Key_Delivery[#All],2)</f>
        <v>Design-Build</v>
      </c>
    </row>
    <row r="14" spans="1:16" ht="183.6" x14ac:dyDescent="0.3">
      <c r="A14" s="6" t="s">
        <v>139</v>
      </c>
      <c r="B14" s="18" t="str">
        <f t="shared" si="0"/>
        <v>A</v>
      </c>
      <c r="C14" s="18">
        <f t="shared" si="1"/>
        <v>1</v>
      </c>
      <c r="D14" s="18">
        <f t="shared" si="2"/>
        <v>4</v>
      </c>
      <c r="E14" s="18">
        <f t="shared" si="3"/>
        <v>5</v>
      </c>
      <c r="F14" s="18" t="str">
        <f t="shared" si="4"/>
        <v>–</v>
      </c>
      <c r="G14" s="18">
        <f t="shared" si="5"/>
        <v>2015</v>
      </c>
      <c r="H14" s="19" t="str">
        <f t="shared" si="6"/>
        <v>A145–2015</v>
      </c>
      <c r="I14" s="7" t="s">
        <v>140</v>
      </c>
      <c r="J14" s="7" t="s">
        <v>142</v>
      </c>
      <c r="K14" s="7"/>
      <c r="L14" s="7"/>
      <c r="M14" s="7" t="s">
        <v>141</v>
      </c>
      <c r="N14" s="9" t="str">
        <f>VLOOKUP(B14,Key_Series[#All],2)</f>
        <v>Agreements between the OWNER and the CONTRACTOR</v>
      </c>
      <c r="O14" s="9" t="str">
        <f>VLOOKUP(C14,Key_Type[#All],2)</f>
        <v>Prime Agreements</v>
      </c>
      <c r="P14" s="9" t="str">
        <f>VLOOKUP(D14,Key_Delivery[#All],2)</f>
        <v>Design-Build</v>
      </c>
    </row>
    <row r="15" spans="1:16" ht="61.2" x14ac:dyDescent="0.3">
      <c r="A15" s="6" t="s">
        <v>143</v>
      </c>
      <c r="B15" s="18" t="str">
        <f t="shared" si="0"/>
        <v>A</v>
      </c>
      <c r="C15" s="18">
        <f t="shared" si="1"/>
        <v>1</v>
      </c>
      <c r="D15" s="18">
        <f t="shared" si="2"/>
        <v>5</v>
      </c>
      <c r="E15" s="18">
        <f t="shared" si="3"/>
        <v>1</v>
      </c>
      <c r="F15" s="18" t="str">
        <f t="shared" si="4"/>
        <v>–</v>
      </c>
      <c r="G15" s="18">
        <f t="shared" si="5"/>
        <v>2019</v>
      </c>
      <c r="H15" s="19" t="str">
        <f t="shared" si="6"/>
        <v>A151–2019</v>
      </c>
      <c r="I15" s="7" t="s">
        <v>144</v>
      </c>
      <c r="J15" s="7" t="s">
        <v>145</v>
      </c>
      <c r="K15" s="7"/>
      <c r="L15" s="7"/>
      <c r="M15" s="7" t="s">
        <v>97</v>
      </c>
      <c r="N15" s="9" t="str">
        <f>VLOOKUP(B15,Key_Series[#All],2)</f>
        <v>Agreements between the OWNER and the CONTRACTOR</v>
      </c>
      <c r="O15" s="9" t="str">
        <f>VLOOKUP(C15,Key_Type[#All],2)</f>
        <v>Prime Agreements</v>
      </c>
      <c r="P15" s="9" t="str">
        <f>VLOOKUP(D15,Key_Delivery[#All],2)</f>
        <v>Interior Only</v>
      </c>
    </row>
    <row r="16" spans="1:16" ht="28.8" x14ac:dyDescent="0.3">
      <c r="A16" s="6" t="s">
        <v>146</v>
      </c>
      <c r="B16" s="18" t="str">
        <f t="shared" si="0"/>
        <v>A</v>
      </c>
      <c r="C16" s="18">
        <f t="shared" si="1"/>
        <v>1</v>
      </c>
      <c r="D16" s="18">
        <f t="shared" si="2"/>
        <v>5</v>
      </c>
      <c r="E16" s="18">
        <f t="shared" si="3"/>
        <v>2</v>
      </c>
      <c r="F16" s="18" t="str">
        <f t="shared" si="4"/>
        <v>–</v>
      </c>
      <c r="G16" s="18">
        <f t="shared" si="5"/>
        <v>2019</v>
      </c>
      <c r="H16" s="19" t="str">
        <f t="shared" si="6"/>
        <v>A152–2019</v>
      </c>
      <c r="I16" s="7" t="s">
        <v>147</v>
      </c>
      <c r="J16" s="7"/>
      <c r="K16" s="7"/>
      <c r="L16" s="7"/>
      <c r="M16" s="7"/>
      <c r="N16" s="9" t="str">
        <f>VLOOKUP(B16,Key_Series[#All],2)</f>
        <v>Agreements between the OWNER and the CONTRACTOR</v>
      </c>
      <c r="O16" s="9" t="str">
        <f>VLOOKUP(C16,Key_Type[#All],2)</f>
        <v>Prime Agreements</v>
      </c>
      <c r="P16" s="9" t="str">
        <f>VLOOKUP(D16,Key_Delivery[#All],2)</f>
        <v>Interior Only</v>
      </c>
    </row>
    <row r="17" spans="1:16" ht="61.2" x14ac:dyDescent="0.3">
      <c r="A17" s="6" t="s">
        <v>148</v>
      </c>
      <c r="B17" s="18" t="str">
        <f t="shared" si="0"/>
        <v>A</v>
      </c>
      <c r="C17" s="18">
        <f t="shared" si="1"/>
        <v>1</v>
      </c>
      <c r="D17" s="18">
        <f t="shared" si="2"/>
        <v>9</v>
      </c>
      <c r="E17" s="18">
        <f t="shared" si="3"/>
        <v>5</v>
      </c>
      <c r="F17" s="18" t="str">
        <f t="shared" si="4"/>
        <v>–</v>
      </c>
      <c r="G17" s="18">
        <f t="shared" si="5"/>
        <v>2008</v>
      </c>
      <c r="H17" s="19" t="str">
        <f t="shared" si="6"/>
        <v>A195–2008</v>
      </c>
      <c r="I17" s="7" t="s">
        <v>149</v>
      </c>
      <c r="J17" s="7" t="s">
        <v>152</v>
      </c>
      <c r="K17" s="7" t="s">
        <v>150</v>
      </c>
      <c r="L17" s="7"/>
      <c r="M17" s="7" t="s">
        <v>151</v>
      </c>
      <c r="N17" s="9" t="str">
        <f>VLOOKUP(B17,Key_Series[#All],2)</f>
        <v>Agreements between the OWNER and the CONTRACTOR</v>
      </c>
      <c r="O17" s="9" t="str">
        <f>VLOOKUP(C17,Key_Type[#All],2)</f>
        <v>Prime Agreements</v>
      </c>
      <c r="P17" s="9" t="str">
        <f>VLOOKUP(D17,Key_Delivery[#All],2)</f>
        <v>Integrated Project Delivery</v>
      </c>
    </row>
    <row r="18" spans="1:16" ht="61.2" x14ac:dyDescent="0.3">
      <c r="A18" s="6" t="s">
        <v>157</v>
      </c>
      <c r="B18" s="20" t="str">
        <f t="shared" si="0"/>
        <v>A</v>
      </c>
      <c r="C18" s="20">
        <f t="shared" si="1"/>
        <v>2</v>
      </c>
      <c r="D18" s="20">
        <f t="shared" si="2"/>
        <v>0</v>
      </c>
      <c r="E18" s="20">
        <f t="shared" si="3"/>
        <v>1</v>
      </c>
      <c r="F18" s="20" t="str">
        <f t="shared" si="4"/>
        <v>-</v>
      </c>
      <c r="G18" s="20">
        <f t="shared" si="5"/>
        <v>2017</v>
      </c>
      <c r="H18" s="19" t="str">
        <f t="shared" si="6"/>
        <v>A201-2017</v>
      </c>
      <c r="I18" s="7" t="s">
        <v>153</v>
      </c>
      <c r="J18" s="7" t="s">
        <v>156</v>
      </c>
      <c r="K18" s="7"/>
      <c r="L18" s="7" t="s">
        <v>154</v>
      </c>
      <c r="M18" s="7"/>
      <c r="N18" s="9" t="str">
        <f>VLOOKUP(B18,Key_Series[#All],2)</f>
        <v>Agreements between the OWNER and the CONTRACTOR</v>
      </c>
      <c r="O18" s="9" t="str">
        <f>VLOOKUP(C18,Key_Type[#All],2)</f>
        <v>Conditions or Scope of the Agreements</v>
      </c>
      <c r="P18" s="9" t="str">
        <f>VLOOKUP(D18,Key_Delivery[#All],2)</f>
        <v>Conventional Delivery</v>
      </c>
    </row>
    <row r="19" spans="1:16" ht="40.799999999999997" x14ac:dyDescent="0.3">
      <c r="A19" s="6" t="s">
        <v>163</v>
      </c>
      <c r="B19" s="20" t="str">
        <f t="shared" si="0"/>
        <v>A</v>
      </c>
      <c r="C19" s="20">
        <f t="shared" si="1"/>
        <v>2</v>
      </c>
      <c r="D19" s="20">
        <f t="shared" si="2"/>
        <v>3</v>
      </c>
      <c r="E19" s="20">
        <f t="shared" si="3"/>
        <v>2</v>
      </c>
      <c r="F19" s="20" t="str">
        <f t="shared" si="4"/>
        <v>–</v>
      </c>
      <c r="G19" s="20">
        <f t="shared" si="5"/>
        <v>2009</v>
      </c>
      <c r="H19" s="19" t="str">
        <f t="shared" si="6"/>
        <v>A232–2009</v>
      </c>
      <c r="I19" s="7" t="s">
        <v>162</v>
      </c>
      <c r="J19" s="7"/>
      <c r="K19" s="7"/>
      <c r="L19" s="7"/>
      <c r="M19" s="7"/>
      <c r="N19" s="9" t="str">
        <f>VLOOKUP(B19,Key_Series[#All],2)</f>
        <v>Agreements between the OWNER and the CONTRACTOR</v>
      </c>
      <c r="O19" s="9" t="str">
        <f>VLOOKUP(C19,Key_Type[#All],2)</f>
        <v>Conditions or Scope of the Agreements</v>
      </c>
      <c r="P19" s="9" t="str">
        <f>VLOOKUP(D19,Key_Delivery[#All],2)</f>
        <v>Construction Manager as Advisor (CMa) or
Construction Manager as Constructor (CMc)</v>
      </c>
    </row>
    <row r="20" spans="1:16" ht="28.8" x14ac:dyDescent="0.3">
      <c r="A20" s="6" t="s">
        <v>164</v>
      </c>
      <c r="B20" s="20" t="str">
        <f t="shared" si="0"/>
        <v>A</v>
      </c>
      <c r="C20" s="20">
        <f t="shared" si="1"/>
        <v>2</v>
      </c>
      <c r="D20" s="20">
        <f t="shared" si="2"/>
        <v>9</v>
      </c>
      <c r="E20" s="20">
        <f t="shared" si="3"/>
        <v>5</v>
      </c>
      <c r="F20" s="20" t="str">
        <f t="shared" si="4"/>
        <v>–</v>
      </c>
      <c r="G20" s="20">
        <f t="shared" si="5"/>
        <v>2008</v>
      </c>
      <c r="H20" s="19" t="str">
        <f t="shared" si="6"/>
        <v>A295–2008</v>
      </c>
      <c r="I20" s="7" t="s">
        <v>165</v>
      </c>
      <c r="J20" s="7"/>
      <c r="K20" s="7"/>
      <c r="L20" s="7"/>
      <c r="M20" s="7"/>
      <c r="N20" s="9" t="str">
        <f>VLOOKUP(B20,Key_Series[#All],2)</f>
        <v>Agreements between the OWNER and the CONTRACTOR</v>
      </c>
      <c r="O20" s="9" t="str">
        <f>VLOOKUP(C20,Key_Type[#All],2)</f>
        <v>Conditions or Scope of the Agreements</v>
      </c>
      <c r="P20" s="9" t="str">
        <f>VLOOKUP(D20,Key_Delivery[#All],2)</f>
        <v>Integrated Project Delivery</v>
      </c>
    </row>
    <row r="21" spans="1:16" ht="43.2" x14ac:dyDescent="0.3">
      <c r="A21" s="6" t="s">
        <v>166</v>
      </c>
      <c r="B21" s="20" t="str">
        <f t="shared" si="0"/>
        <v>A</v>
      </c>
      <c r="C21" s="20">
        <f t="shared" si="1"/>
        <v>4</v>
      </c>
      <c r="D21" s="20">
        <f t="shared" si="2"/>
        <v>0</v>
      </c>
      <c r="E21" s="20">
        <f t="shared" si="3"/>
        <v>1</v>
      </c>
      <c r="F21" s="20" t="str">
        <f t="shared" si="4"/>
        <v>–</v>
      </c>
      <c r="G21" s="20">
        <f t="shared" si="5"/>
        <v>2017</v>
      </c>
      <c r="H21" s="19" t="str">
        <f t="shared" si="6"/>
        <v>A401–2017</v>
      </c>
      <c r="I21" s="7" t="s">
        <v>167</v>
      </c>
      <c r="J21" s="7"/>
      <c r="K21" s="7"/>
      <c r="L21" s="7"/>
      <c r="M21" s="7"/>
      <c r="N21" s="9" t="str">
        <f>VLOOKUP(B21,Key_Series[#All],2)</f>
        <v>Agreements between the OWNER and the CONTRACTOR</v>
      </c>
      <c r="O21" s="9" t="str">
        <f>VLOOKUP(C21,Key_Type[#All],2)</f>
        <v>Agreements between Prime and Sub-Contractors or Sub-Consultants</v>
      </c>
      <c r="P21" s="9" t="str">
        <f>VLOOKUP(D21,Key_Delivery[#All],2)</f>
        <v>Conventional Delivery</v>
      </c>
    </row>
    <row r="22" spans="1:16" ht="43.2" x14ac:dyDescent="0.3">
      <c r="A22" s="6" t="s">
        <v>168</v>
      </c>
      <c r="B22" s="18" t="str">
        <f t="shared" si="0"/>
        <v>A</v>
      </c>
      <c r="C22" s="18">
        <f t="shared" si="1"/>
        <v>4</v>
      </c>
      <c r="D22" s="18">
        <f t="shared" si="2"/>
        <v>4</v>
      </c>
      <c r="E22" s="18">
        <f t="shared" si="3"/>
        <v>1</v>
      </c>
      <c r="F22" s="18" t="str">
        <f t="shared" si="4"/>
        <v>–</v>
      </c>
      <c r="G22" s="18">
        <f t="shared" si="5"/>
        <v>2014</v>
      </c>
      <c r="H22" s="19" t="str">
        <f t="shared" si="6"/>
        <v>A441–2014</v>
      </c>
      <c r="I22" s="7" t="s">
        <v>169</v>
      </c>
      <c r="J22" s="7"/>
      <c r="K22" s="7"/>
      <c r="L22" s="7"/>
      <c r="M22" s="7"/>
      <c r="N22" s="9" t="str">
        <f>VLOOKUP(B22,Key_Series[#All],2)</f>
        <v>Agreements between the OWNER and the CONTRACTOR</v>
      </c>
      <c r="O22" s="9" t="str">
        <f>VLOOKUP(C22,Key_Type[#All],2)</f>
        <v>Agreements between Prime and Sub-Contractors or Sub-Consultants</v>
      </c>
      <c r="P22" s="9" t="str">
        <f>VLOOKUP(D22,Key_Delivery[#All],2)</f>
        <v>Design-Build</v>
      </c>
    </row>
    <row r="23" spans="1:16" ht="28.8" x14ac:dyDescent="0.3">
      <c r="A23" s="6" t="s">
        <v>55</v>
      </c>
      <c r="B23" s="20" t="str">
        <f t="shared" si="0"/>
        <v>A</v>
      </c>
      <c r="C23" s="20">
        <f t="shared" si="1"/>
        <v>5</v>
      </c>
      <c r="D23" s="20">
        <f t="shared" si="2"/>
        <v>0</v>
      </c>
      <c r="E23" s="20">
        <f t="shared" si="3"/>
        <v>3</v>
      </c>
      <c r="F23" s="20" t="str">
        <f t="shared" si="4"/>
        <v/>
      </c>
      <c r="G23" s="20">
        <f t="shared" si="5"/>
        <v>0</v>
      </c>
      <c r="H23" s="19" t="str">
        <f t="shared" si="6"/>
        <v>A5030</v>
      </c>
      <c r="I23" s="7"/>
      <c r="J23" s="7"/>
      <c r="K23" s="7"/>
      <c r="L23" s="7"/>
      <c r="M23" s="7"/>
      <c r="N23" s="9" t="str">
        <f>VLOOKUP(B23,Key_Series[#All],2)</f>
        <v>Agreements between the OWNER and the CONTRACTOR</v>
      </c>
      <c r="O23" s="9" t="str">
        <f>VLOOKUP(C23,Key_Type[#All],2)</f>
        <v>Guides</v>
      </c>
      <c r="P23" s="9" t="str">
        <f>VLOOKUP(D23,Key_Delivery[#All],2)</f>
        <v>Conventional Delivery</v>
      </c>
    </row>
    <row r="24" spans="1:16" ht="28.8" x14ac:dyDescent="0.3">
      <c r="A24" s="6" t="s">
        <v>170</v>
      </c>
      <c r="B24" s="18" t="str">
        <f t="shared" si="0"/>
        <v>A</v>
      </c>
      <c r="C24" s="18">
        <f t="shared" si="1"/>
        <v>7</v>
      </c>
      <c r="D24" s="18">
        <f t="shared" si="2"/>
        <v>0</v>
      </c>
      <c r="E24" s="18">
        <f t="shared" si="3"/>
        <v>1</v>
      </c>
      <c r="F24" s="18" t="str">
        <f t="shared" si="4"/>
        <v>–</v>
      </c>
      <c r="G24" s="18">
        <f t="shared" si="5"/>
        <v>2018</v>
      </c>
      <c r="H24" s="19" t="str">
        <f t="shared" si="6"/>
        <v>A701–2018</v>
      </c>
      <c r="I24" s="7" t="s">
        <v>171</v>
      </c>
      <c r="J24" s="7"/>
      <c r="K24" s="7"/>
      <c r="L24" s="7"/>
      <c r="M24" s="7"/>
      <c r="N24" s="9" t="str">
        <f>VLOOKUP(B24,Key_Series[#All],2)</f>
        <v>Agreements between the OWNER and the CONTRACTOR</v>
      </c>
      <c r="O24" s="9" t="str">
        <f>VLOOKUP(C24,Key_Type[#All],2)</f>
        <v>Bid Documents and Construction Forms</v>
      </c>
      <c r="P24" s="9" t="str">
        <f>VLOOKUP(D24,Key_Delivery[#All],2)</f>
        <v>Conventional Delivery</v>
      </c>
    </row>
    <row r="25" spans="1:16" ht="28.8" x14ac:dyDescent="0.3">
      <c r="A25" s="6" t="s">
        <v>43</v>
      </c>
      <c r="B25" s="20" t="str">
        <f t="shared" si="0"/>
        <v>B</v>
      </c>
      <c r="C25" s="20">
        <f t="shared" si="1"/>
        <v>1</v>
      </c>
      <c r="D25" s="20">
        <f t="shared" si="2"/>
        <v>0</v>
      </c>
      <c r="E25" s="20">
        <f t="shared" si="3"/>
        <v>1</v>
      </c>
      <c r="F25" s="20" t="str">
        <f t="shared" si="4"/>
        <v>-</v>
      </c>
      <c r="G25" s="20">
        <f t="shared" si="5"/>
        <v>2017</v>
      </c>
      <c r="H25" s="19" t="str">
        <f t="shared" si="6"/>
        <v>B101-2017</v>
      </c>
      <c r="I25" s="7" t="s">
        <v>172</v>
      </c>
      <c r="J25" s="7"/>
      <c r="K25" s="7"/>
      <c r="L25" s="7"/>
      <c r="M25" s="7"/>
      <c r="N25" s="9" t="str">
        <f>VLOOKUP(B25,Key_Series[#All],2)</f>
        <v>Agreements between the OWNER and the ARCHITECT</v>
      </c>
      <c r="O25" s="9" t="str">
        <f>VLOOKUP(C25,Key_Type[#All],2)</f>
        <v>Prime Agreements</v>
      </c>
      <c r="P25" s="9" t="str">
        <f>VLOOKUP(D25,Key_Delivery[#All],2)</f>
        <v>Conventional Delivery</v>
      </c>
    </row>
    <row r="26" spans="1:16" ht="28.8" x14ac:dyDescent="0.3">
      <c r="A26" s="9" t="s">
        <v>42</v>
      </c>
      <c r="B26" s="20" t="str">
        <f t="shared" si="0"/>
        <v>B</v>
      </c>
      <c r="C26" s="20">
        <f t="shared" si="1"/>
        <v>1</v>
      </c>
      <c r="D26" s="20">
        <f t="shared" si="2"/>
        <v>4</v>
      </c>
      <c r="E26" s="20">
        <f t="shared" si="3"/>
        <v>1</v>
      </c>
      <c r="F26" s="20" t="str">
        <f t="shared" si="4"/>
        <v>-</v>
      </c>
      <c r="G26" s="20">
        <f t="shared" si="5"/>
        <v>2017</v>
      </c>
      <c r="H26" s="19" t="str">
        <f t="shared" si="6"/>
        <v>B141-2017</v>
      </c>
      <c r="I26" s="7"/>
      <c r="J26" s="7"/>
      <c r="K26" s="7"/>
      <c r="L26" s="7"/>
      <c r="M26" s="7"/>
      <c r="N26" s="9" t="str">
        <f>VLOOKUP(B26,Key_Series[#All],2)</f>
        <v>Agreements between the OWNER and the ARCHITECT</v>
      </c>
      <c r="O26" s="9" t="str">
        <f>VLOOKUP(C26,Key_Type[#All],2)</f>
        <v>Prime Agreements</v>
      </c>
      <c r="P26" s="9" t="str">
        <f>VLOOKUP(D26,Key_Delivery[#All],2)</f>
        <v>Design-Build</v>
      </c>
    </row>
    <row r="27" spans="1:16" ht="30.6" x14ac:dyDescent="0.3">
      <c r="A27" s="6" t="s">
        <v>57</v>
      </c>
      <c r="B27" s="18" t="str">
        <f t="shared" si="0"/>
        <v>B</v>
      </c>
      <c r="C27" s="18">
        <f t="shared" si="1"/>
        <v>2</v>
      </c>
      <c r="D27" s="18">
        <f t="shared" si="2"/>
        <v>0</v>
      </c>
      <c r="E27" s="18">
        <f t="shared" si="3"/>
        <v>1</v>
      </c>
      <c r="F27" s="18" t="str">
        <f t="shared" si="4"/>
        <v>-</v>
      </c>
      <c r="G27" s="18">
        <f t="shared" si="5"/>
        <v>2017</v>
      </c>
      <c r="H27" s="19" t="str">
        <f t="shared" si="6"/>
        <v>B201-2017</v>
      </c>
      <c r="I27" s="7" t="s">
        <v>198</v>
      </c>
      <c r="J27" s="7"/>
      <c r="K27" s="7"/>
      <c r="L27" s="7"/>
      <c r="M27" s="7"/>
      <c r="N27" s="9" t="str">
        <f>VLOOKUP(B27,Key_Series[#All],2)</f>
        <v>Agreements between the OWNER and the ARCHITECT</v>
      </c>
      <c r="O27" s="9" t="str">
        <f>VLOOKUP(C27,Key_Type[#All],2)</f>
        <v>Conditions or Scope of the Agreements</v>
      </c>
      <c r="P27" s="9" t="str">
        <f>VLOOKUP(D27,Key_Delivery[#All],2)</f>
        <v>Conventional Delivery</v>
      </c>
    </row>
    <row r="28" spans="1:16" ht="43.2" x14ac:dyDescent="0.3">
      <c r="A28" s="6" t="s">
        <v>45</v>
      </c>
      <c r="B28" s="20" t="str">
        <f t="shared" si="0"/>
        <v>C</v>
      </c>
      <c r="C28" s="20">
        <f t="shared" si="1"/>
        <v>4</v>
      </c>
      <c r="D28" s="20">
        <f t="shared" si="2"/>
        <v>0</v>
      </c>
      <c r="E28" s="20">
        <f t="shared" si="3"/>
        <v>1</v>
      </c>
      <c r="F28" s="20" t="str">
        <f t="shared" si="4"/>
        <v>-</v>
      </c>
      <c r="G28" s="20">
        <f t="shared" si="5"/>
        <v>2017</v>
      </c>
      <c r="H28" s="19" t="str">
        <f t="shared" si="6"/>
        <v>C401-2017</v>
      </c>
      <c r="I28" s="7"/>
      <c r="J28" s="7"/>
      <c r="K28" s="7"/>
      <c r="L28" s="7"/>
      <c r="M28" s="7"/>
      <c r="N28" s="9" t="str">
        <f>VLOOKUP(B28,Key_Series[#All],2)</f>
        <v>Other Agreements</v>
      </c>
      <c r="O28" s="9" t="str">
        <f>VLOOKUP(C28,Key_Type[#All],2)</f>
        <v>Agreements between Prime and Sub-Contractors or Sub-Consultants</v>
      </c>
      <c r="P28" s="9" t="str">
        <f>VLOOKUP(D28,Key_Delivery[#All],2)</f>
        <v>Conventional Delivery</v>
      </c>
    </row>
    <row r="29" spans="1:16" ht="28.8" x14ac:dyDescent="0.3">
      <c r="A29" s="6" t="s">
        <v>54</v>
      </c>
      <c r="B29" s="20" t="str">
        <f t="shared" si="0"/>
        <v>D</v>
      </c>
      <c r="C29" s="20">
        <f t="shared" si="1"/>
        <v>5</v>
      </c>
      <c r="D29" s="20">
        <f t="shared" si="2"/>
        <v>0</v>
      </c>
      <c r="E29" s="20">
        <f t="shared" si="3"/>
        <v>3</v>
      </c>
      <c r="F29" s="20" t="str">
        <f t="shared" si="4"/>
        <v/>
      </c>
      <c r="G29" s="20">
        <f t="shared" si="5"/>
        <v>0</v>
      </c>
      <c r="H29" s="19" t="str">
        <f t="shared" si="6"/>
        <v>D5030</v>
      </c>
      <c r="I29" s="7"/>
      <c r="J29" s="7"/>
      <c r="K29" s="7"/>
      <c r="L29" s="7"/>
      <c r="M29" s="7"/>
      <c r="N29" s="9" t="str">
        <f>VLOOKUP(B29,Key_Series[#All],2)</f>
        <v>Miscellaneous Forms and Documents</v>
      </c>
      <c r="O29" s="9" t="str">
        <f>VLOOKUP(C29,Key_Type[#All],2)</f>
        <v>Guides</v>
      </c>
      <c r="P29" s="9" t="str">
        <f>VLOOKUP(D29,Key_Delivery[#All],2)</f>
        <v>Conventional Delivery</v>
      </c>
    </row>
    <row r="30" spans="1:16" ht="40.799999999999997" x14ac:dyDescent="0.3">
      <c r="A30" s="6" t="s">
        <v>173</v>
      </c>
      <c r="B30" s="18" t="str">
        <f t="shared" si="0"/>
        <v>B</v>
      </c>
      <c r="C30" s="18">
        <f t="shared" si="1"/>
        <v>1</v>
      </c>
      <c r="D30" s="18">
        <f t="shared" si="2"/>
        <v>0</v>
      </c>
      <c r="E30" s="18">
        <f t="shared" si="3"/>
        <v>2</v>
      </c>
      <c r="F30" s="18" t="str">
        <f t="shared" si="4"/>
        <v>-</v>
      </c>
      <c r="G30" s="18">
        <f t="shared" si="5"/>
        <v>2017</v>
      </c>
      <c r="H30" s="19" t="str">
        <f t="shared" si="6"/>
        <v>B102-2017</v>
      </c>
      <c r="I30" s="7" t="s">
        <v>174</v>
      </c>
      <c r="J30" s="7"/>
      <c r="K30" s="7"/>
      <c r="L30" s="7"/>
      <c r="M30" s="7"/>
      <c r="N30" s="9" t="str">
        <f>VLOOKUP(B30,Key_Series[#All],2)</f>
        <v>Agreements between the OWNER and the ARCHITECT</v>
      </c>
      <c r="O30" s="9" t="str">
        <f>VLOOKUP(C30,Key_Type[#All],2)</f>
        <v>Prime Agreements</v>
      </c>
      <c r="P30" s="9" t="str">
        <f>VLOOKUP(D30,Key_Delivery[#All],2)</f>
        <v>Conventional Delivery</v>
      </c>
    </row>
    <row r="31" spans="1:16" ht="30.6" x14ac:dyDescent="0.3">
      <c r="A31" s="6" t="s">
        <v>175</v>
      </c>
      <c r="B31" s="18" t="str">
        <f t="shared" si="0"/>
        <v>B</v>
      </c>
      <c r="C31" s="18">
        <f t="shared" si="1"/>
        <v>1</v>
      </c>
      <c r="D31" s="18">
        <f t="shared" si="2"/>
        <v>0</v>
      </c>
      <c r="E31" s="18">
        <f t="shared" si="3"/>
        <v>3</v>
      </c>
      <c r="F31" s="18" t="str">
        <f t="shared" si="4"/>
        <v>–</v>
      </c>
      <c r="G31" s="18">
        <f t="shared" si="5"/>
        <v>2017</v>
      </c>
      <c r="H31" s="19" t="str">
        <f t="shared" si="6"/>
        <v>B103–2017</v>
      </c>
      <c r="I31" s="7" t="s">
        <v>176</v>
      </c>
      <c r="J31" s="7"/>
      <c r="K31" s="7"/>
      <c r="L31" s="7"/>
      <c r="M31" s="7"/>
      <c r="N31" s="9" t="str">
        <f>VLOOKUP(B31,Key_Series[#All],2)</f>
        <v>Agreements between the OWNER and the ARCHITECT</v>
      </c>
      <c r="O31" s="9" t="str">
        <f>VLOOKUP(C31,Key_Type[#All],2)</f>
        <v>Prime Agreements</v>
      </c>
      <c r="P31" s="9" t="str">
        <f>VLOOKUP(D31,Key_Delivery[#All],2)</f>
        <v>Conventional Delivery</v>
      </c>
    </row>
    <row r="32" spans="1:16" ht="30.6" x14ac:dyDescent="0.3">
      <c r="A32" s="6" t="s">
        <v>178</v>
      </c>
      <c r="B32" s="18" t="str">
        <f t="shared" si="0"/>
        <v>B</v>
      </c>
      <c r="C32" s="18">
        <f t="shared" si="1"/>
        <v>1</v>
      </c>
      <c r="D32" s="18">
        <f t="shared" si="2"/>
        <v>3</v>
      </c>
      <c r="E32" s="18">
        <f t="shared" si="3"/>
        <v>2</v>
      </c>
      <c r="F32" s="18" t="str">
        <f t="shared" si="4"/>
        <v>–</v>
      </c>
      <c r="G32" s="18">
        <f t="shared" si="5"/>
        <v>2009</v>
      </c>
      <c r="H32" s="19" t="str">
        <f t="shared" si="6"/>
        <v>B132–2009</v>
      </c>
      <c r="I32" s="7" t="s">
        <v>177</v>
      </c>
      <c r="J32" s="7"/>
      <c r="K32" s="7"/>
      <c r="L32" s="7"/>
      <c r="M32" s="7"/>
      <c r="N32" s="9" t="str">
        <f>VLOOKUP(B32,Key_Series[#All],2)</f>
        <v>Agreements between the OWNER and the ARCHITECT</v>
      </c>
      <c r="O32" s="9" t="str">
        <f>VLOOKUP(C32,Key_Type[#All],2)</f>
        <v>Prime Agreements</v>
      </c>
      <c r="P32" s="9" t="str">
        <f>VLOOKUP(D32,Key_Delivery[#All],2)</f>
        <v>Construction Manager as Advisor (CMa) or
Construction Manager as Constructor (CMc)</v>
      </c>
    </row>
    <row r="33" spans="1:16" ht="30.6" x14ac:dyDescent="0.3">
      <c r="A33" s="6" t="s">
        <v>179</v>
      </c>
      <c r="B33" s="18" t="str">
        <f t="shared" si="0"/>
        <v>B</v>
      </c>
      <c r="C33" s="18">
        <f t="shared" si="1"/>
        <v>1</v>
      </c>
      <c r="D33" s="18">
        <f t="shared" si="2"/>
        <v>3</v>
      </c>
      <c r="E33" s="18">
        <f t="shared" si="3"/>
        <v>3</v>
      </c>
      <c r="F33" s="18" t="str">
        <f t="shared" si="4"/>
        <v>–</v>
      </c>
      <c r="G33" s="18">
        <f t="shared" si="5"/>
        <v>2019</v>
      </c>
      <c r="H33" s="19" t="str">
        <f t="shared" si="6"/>
        <v>B133–2019</v>
      </c>
      <c r="I33" s="7" t="s">
        <v>180</v>
      </c>
      <c r="J33" s="7"/>
      <c r="K33" s="7"/>
      <c r="L33" s="7"/>
      <c r="M33" s="7"/>
      <c r="N33" s="9" t="str">
        <f>VLOOKUP(B33,Key_Series[#All],2)</f>
        <v>Agreements between the OWNER and the ARCHITECT</v>
      </c>
      <c r="O33" s="9" t="str">
        <f>VLOOKUP(C33,Key_Type[#All],2)</f>
        <v>Prime Agreements</v>
      </c>
      <c r="P33" s="9" t="str">
        <f>VLOOKUP(D33,Key_Delivery[#All],2)</f>
        <v>Construction Manager as Advisor (CMa) or
Construction Manager as Constructor (CMc)</v>
      </c>
    </row>
    <row r="34" spans="1:16" ht="28.8" x14ac:dyDescent="0.3">
      <c r="A34" s="6" t="s">
        <v>181</v>
      </c>
      <c r="B34" s="18" t="str">
        <f t="shared" si="0"/>
        <v>B</v>
      </c>
      <c r="C34" s="18">
        <f t="shared" si="1"/>
        <v>1</v>
      </c>
      <c r="D34" s="18">
        <f t="shared" si="2"/>
        <v>4</v>
      </c>
      <c r="E34" s="18">
        <f t="shared" si="3"/>
        <v>3</v>
      </c>
      <c r="F34" s="18" t="str">
        <f t="shared" si="4"/>
        <v>–</v>
      </c>
      <c r="G34" s="18">
        <f t="shared" si="5"/>
        <v>2014</v>
      </c>
      <c r="H34" s="19" t="str">
        <f t="shared" si="6"/>
        <v>B143–2014</v>
      </c>
      <c r="I34" s="7" t="s">
        <v>182</v>
      </c>
      <c r="J34" s="7"/>
      <c r="K34" s="7"/>
      <c r="L34" s="7"/>
      <c r="M34" s="7"/>
      <c r="N34" s="9" t="str">
        <f>VLOOKUP(B34,Key_Series[#All],2)</f>
        <v>Agreements between the OWNER and the ARCHITECT</v>
      </c>
      <c r="O34" s="9" t="str">
        <f>VLOOKUP(C34,Key_Type[#All],2)</f>
        <v>Prime Agreements</v>
      </c>
      <c r="P34" s="9" t="str">
        <f>VLOOKUP(D34,Key_Delivery[#All],2)</f>
        <v>Design-Build</v>
      </c>
    </row>
    <row r="35" spans="1:16" ht="30.6" x14ac:dyDescent="0.3">
      <c r="A35" s="6" t="s">
        <v>183</v>
      </c>
      <c r="B35" s="18" t="str">
        <f t="shared" si="0"/>
        <v>B</v>
      </c>
      <c r="C35" s="18">
        <f t="shared" si="1"/>
        <v>1</v>
      </c>
      <c r="D35" s="18">
        <f t="shared" si="2"/>
        <v>9</v>
      </c>
      <c r="E35" s="18">
        <f t="shared" si="3"/>
        <v>5</v>
      </c>
      <c r="F35" s="18" t="str">
        <f t="shared" si="4"/>
        <v>–</v>
      </c>
      <c r="G35" s="18">
        <f t="shared" si="5"/>
        <v>2008</v>
      </c>
      <c r="H35" s="19" t="str">
        <f t="shared" si="6"/>
        <v>B195–2008</v>
      </c>
      <c r="I35" s="7" t="s">
        <v>184</v>
      </c>
      <c r="J35" s="7"/>
      <c r="K35" s="7"/>
      <c r="L35" s="7"/>
      <c r="M35" s="7"/>
      <c r="N35" s="9" t="str">
        <f>VLOOKUP(B35,Key_Series[#All],2)</f>
        <v>Agreements between the OWNER and the ARCHITECT</v>
      </c>
      <c r="O35" s="9" t="str">
        <f>VLOOKUP(C35,Key_Type[#All],2)</f>
        <v>Prime Agreements</v>
      </c>
      <c r="P35" s="9" t="str">
        <f>VLOOKUP(D35,Key_Delivery[#All],2)</f>
        <v>Integrated Project Delivery</v>
      </c>
    </row>
    <row r="36" spans="1:16" ht="43.2" x14ac:dyDescent="0.3">
      <c r="A36" s="6" t="s">
        <v>186</v>
      </c>
      <c r="B36" s="18" t="str">
        <f t="shared" si="0"/>
        <v>C</v>
      </c>
      <c r="C36" s="18">
        <f t="shared" si="1"/>
        <v>4</v>
      </c>
      <c r="D36" s="18">
        <f t="shared" si="2"/>
        <v>0</v>
      </c>
      <c r="E36" s="18">
        <f t="shared" si="3"/>
        <v>1</v>
      </c>
      <c r="F36" s="18" t="str">
        <f t="shared" si="4"/>
        <v>–</v>
      </c>
      <c r="G36" s="18">
        <f t="shared" si="5"/>
        <v>2017</v>
      </c>
      <c r="H36" s="19" t="str">
        <f t="shared" si="6"/>
        <v>C401–2017</v>
      </c>
      <c r="I36" s="7" t="s">
        <v>187</v>
      </c>
      <c r="J36" s="7"/>
      <c r="K36" s="7"/>
      <c r="L36" s="7"/>
      <c r="M36" s="7"/>
      <c r="N36" s="9" t="str">
        <f>VLOOKUP(B36,Key_Series[#All],2)</f>
        <v>Other Agreements</v>
      </c>
      <c r="O36" s="9" t="str">
        <f>VLOOKUP(C36,Key_Type[#All],2)</f>
        <v>Agreements between Prime and Sub-Contractors or Sub-Consultants</v>
      </c>
      <c r="P36" s="9" t="str">
        <f>VLOOKUP(D36,Key_Delivery[#All],2)</f>
        <v>Conventional Delivery</v>
      </c>
    </row>
    <row r="37" spans="1:16" ht="43.2" x14ac:dyDescent="0.3">
      <c r="A37" s="6" t="s">
        <v>189</v>
      </c>
      <c r="B37" s="18" t="str">
        <f t="shared" si="0"/>
        <v>G</v>
      </c>
      <c r="C37" s="18">
        <f t="shared" si="1"/>
        <v>6</v>
      </c>
      <c r="D37" s="18">
        <f t="shared" si="2"/>
        <v>1</v>
      </c>
      <c r="E37" s="18">
        <f t="shared" si="3"/>
        <v>2</v>
      </c>
      <c r="F37" s="18" t="str">
        <f t="shared" si="4"/>
        <v>–</v>
      </c>
      <c r="G37" s="18">
        <f t="shared" si="5"/>
        <v>2017</v>
      </c>
      <c r="H37" s="19" t="str">
        <f t="shared" si="6"/>
        <v>G612–2017</v>
      </c>
      <c r="I37" s="7" t="s">
        <v>190</v>
      </c>
      <c r="J37" s="7"/>
      <c r="K37" s="7"/>
      <c r="L37" s="7"/>
      <c r="M37" s="7"/>
      <c r="N37" s="9" t="str">
        <f>VLOOKUP(B37,Key_Series[#All],2)</f>
        <v>Forms for CONTRACT ADMINISTRATION and PROJECT MANAGEMENT</v>
      </c>
      <c r="O37" s="9" t="str">
        <f>VLOOKUP(C37,Key_Type[#All],2)</f>
        <v>Reserved for future use</v>
      </c>
      <c r="P37" s="9" t="str">
        <f>VLOOKUP(D37,Key_Delivery[#All],2)</f>
        <v>Conventional Delivery</v>
      </c>
    </row>
    <row r="38" spans="1:16" ht="43.2" x14ac:dyDescent="0.3">
      <c r="A38" s="6" t="s">
        <v>191</v>
      </c>
      <c r="B38" s="18" t="str">
        <f t="shared" si="0"/>
        <v>G</v>
      </c>
      <c r="C38" s="18">
        <f t="shared" si="1"/>
        <v>7</v>
      </c>
      <c r="D38" s="18">
        <f t="shared" si="2"/>
        <v>0</v>
      </c>
      <c r="E38" s="18">
        <f t="shared" si="3"/>
        <v>1</v>
      </c>
      <c r="F38" s="18" t="str">
        <f t="shared" si="4"/>
        <v>–</v>
      </c>
      <c r="G38" s="18">
        <f t="shared" si="5"/>
        <v>2017</v>
      </c>
      <c r="H38" s="19" t="str">
        <f t="shared" si="6"/>
        <v>G701–2017</v>
      </c>
      <c r="I38" s="7" t="s">
        <v>192</v>
      </c>
      <c r="J38" s="7"/>
      <c r="K38" s="7"/>
      <c r="L38" s="7"/>
      <c r="M38" s="7"/>
      <c r="N38" s="9" t="str">
        <f>VLOOKUP(B38,Key_Series[#All],2)</f>
        <v>Forms for CONTRACT ADMINISTRATION and PROJECT MANAGEMENT</v>
      </c>
      <c r="O38" s="9" t="str">
        <f>VLOOKUP(C38,Key_Type[#All],2)</f>
        <v>Bid Documents and Construction Forms</v>
      </c>
      <c r="P38" s="9" t="str">
        <f>VLOOKUP(D38,Key_Delivery[#All],2)</f>
        <v>Conventional Delivery</v>
      </c>
    </row>
    <row r="39" spans="1:16" ht="43.2" x14ac:dyDescent="0.3">
      <c r="A39" s="6" t="s">
        <v>193</v>
      </c>
      <c r="B39" s="18" t="str">
        <f t="shared" si="0"/>
        <v>G</v>
      </c>
      <c r="C39" s="18">
        <f t="shared" si="1"/>
        <v>7</v>
      </c>
      <c r="D39" s="18">
        <f t="shared" si="2"/>
        <v>0</v>
      </c>
      <c r="E39" s="18">
        <f t="shared" si="3"/>
        <v>2</v>
      </c>
      <c r="F39" s="18" t="str">
        <f t="shared" si="4"/>
        <v>–</v>
      </c>
      <c r="G39" s="18">
        <f t="shared" si="5"/>
        <v>1992</v>
      </c>
      <c r="H39" s="19" t="str">
        <f t="shared" si="6"/>
        <v>G702–1992</v>
      </c>
      <c r="I39" s="7" t="s">
        <v>194</v>
      </c>
      <c r="J39" s="7"/>
      <c r="K39" s="7"/>
      <c r="L39" s="7"/>
      <c r="M39" s="7"/>
      <c r="N39" s="9" t="str">
        <f>VLOOKUP(B39,Key_Series[#All],2)</f>
        <v>Forms for CONTRACT ADMINISTRATION and PROJECT MANAGEMENT</v>
      </c>
      <c r="O39" s="9" t="str">
        <f>VLOOKUP(C39,Key_Type[#All],2)</f>
        <v>Bid Documents and Construction Forms</v>
      </c>
      <c r="P39" s="9" t="str">
        <f>VLOOKUP(D39,Key_Delivery[#All],2)</f>
        <v>Conventional Delivery</v>
      </c>
    </row>
    <row r="40" spans="1:16" ht="43.2" x14ac:dyDescent="0.3">
      <c r="A40" s="6" t="s">
        <v>195</v>
      </c>
      <c r="B40" s="18" t="str">
        <f t="shared" si="0"/>
        <v>G</v>
      </c>
      <c r="C40" s="18">
        <f t="shared" si="1"/>
        <v>7</v>
      </c>
      <c r="D40" s="18">
        <f t="shared" si="2"/>
        <v>0</v>
      </c>
      <c r="E40" s="18">
        <f t="shared" si="3"/>
        <v>4</v>
      </c>
      <c r="F40" s="18" t="str">
        <f t="shared" si="4"/>
        <v>–</v>
      </c>
      <c r="G40" s="18">
        <f t="shared" si="5"/>
        <v>2017</v>
      </c>
      <c r="H40" s="19" t="str">
        <f t="shared" si="6"/>
        <v>G704–2017</v>
      </c>
      <c r="I40" s="7" t="s">
        <v>196</v>
      </c>
      <c r="J40" s="7"/>
      <c r="K40" s="7"/>
      <c r="L40" s="7"/>
      <c r="M40" s="7"/>
      <c r="N40" s="9" t="str">
        <f>VLOOKUP(B40,Key_Series[#All],2)</f>
        <v>Forms for CONTRACT ADMINISTRATION and PROJECT MANAGEMENT</v>
      </c>
      <c r="O40" s="9" t="str">
        <f>VLOOKUP(C40,Key_Type[#All],2)</f>
        <v>Bid Documents and Construction Forms</v>
      </c>
      <c r="P40" s="9" t="str">
        <f>VLOOKUP(D40,Key_Delivery[#All],2)</f>
        <v>Conventional Delivery</v>
      </c>
    </row>
  </sheetData>
  <phoneticPr fontId="11" type="noConversion"/>
  <pageMargins left="0.7" right="0.7" top="0.75" bottom="0.75" header="0.3" footer="0.3"/>
  <pageSetup orientation="portrait" horizontalDpi="90" verticalDpi="9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83714-A372-4731-9925-3F618101B415}">
  <sheetPr>
    <tabColor rgb="FFFFFF00"/>
  </sheetPr>
  <dimension ref="A1:C49"/>
  <sheetViews>
    <sheetView tabSelected="1" workbookViewId="0">
      <selection activeCell="B5" sqref="B5"/>
    </sheetView>
  </sheetViews>
  <sheetFormatPr defaultRowHeight="14.4" x14ac:dyDescent="0.3"/>
  <cols>
    <col min="1" max="1" width="11.44140625" style="26" bestFit="1" customWidth="1"/>
    <col min="2" max="2" width="69.109375" style="1" bestFit="1" customWidth="1"/>
    <col min="3" max="3" width="69.109375" style="1" customWidth="1"/>
  </cols>
  <sheetData>
    <row r="1" spans="1:3" x14ac:dyDescent="0.3">
      <c r="A1" s="26" t="s">
        <v>2</v>
      </c>
      <c r="B1" s="1" t="s">
        <v>21</v>
      </c>
      <c r="C1" s="1" t="s">
        <v>77</v>
      </c>
    </row>
    <row r="2" spans="1:3" x14ac:dyDescent="0.3">
      <c r="A2" s="26" t="s">
        <v>8</v>
      </c>
      <c r="B2" s="1" t="s">
        <v>15</v>
      </c>
      <c r="C2" s="1" t="s">
        <v>199</v>
      </c>
    </row>
    <row r="3" spans="1:3" x14ac:dyDescent="0.3">
      <c r="A3" s="26" t="s">
        <v>0</v>
      </c>
      <c r="B3" s="1" t="s">
        <v>14</v>
      </c>
    </row>
    <row r="4" spans="1:3" ht="28.8" x14ac:dyDescent="0.3">
      <c r="A4" s="26" t="s">
        <v>9</v>
      </c>
      <c r="B4" s="1" t="s">
        <v>16</v>
      </c>
      <c r="C4" s="3" t="s">
        <v>185</v>
      </c>
    </row>
    <row r="5" spans="1:3" x14ac:dyDescent="0.3">
      <c r="A5" s="26" t="s">
        <v>10</v>
      </c>
      <c r="B5" s="1" t="s">
        <v>18</v>
      </c>
    </row>
    <row r="6" spans="1:3" x14ac:dyDescent="0.3">
      <c r="A6" s="26" t="s">
        <v>11</v>
      </c>
      <c r="B6" s="1" t="s">
        <v>17</v>
      </c>
      <c r="C6" s="1" t="s">
        <v>188</v>
      </c>
    </row>
    <row r="7" spans="1:3" x14ac:dyDescent="0.3">
      <c r="A7" s="26" t="s">
        <v>12</v>
      </c>
      <c r="B7" s="2" t="s">
        <v>19</v>
      </c>
      <c r="C7" s="2"/>
    </row>
    <row r="8" spans="1:3" x14ac:dyDescent="0.3">
      <c r="A8" s="26" t="s">
        <v>13</v>
      </c>
      <c r="B8" s="1" t="s">
        <v>20</v>
      </c>
      <c r="C8" s="1" t="s">
        <v>78</v>
      </c>
    </row>
    <row r="10" spans="1:3" x14ac:dyDescent="0.3">
      <c r="A10" s="26" t="s">
        <v>3</v>
      </c>
      <c r="B10" s="1" t="s">
        <v>22</v>
      </c>
      <c r="C10" s="1" t="s">
        <v>200</v>
      </c>
    </row>
    <row r="11" spans="1:3" x14ac:dyDescent="0.3">
      <c r="A11" s="27">
        <v>1</v>
      </c>
      <c r="B11" s="1" t="s">
        <v>23</v>
      </c>
    </row>
    <row r="12" spans="1:3" x14ac:dyDescent="0.3">
      <c r="A12" s="27">
        <v>2</v>
      </c>
      <c r="B12" s="1" t="s">
        <v>24</v>
      </c>
      <c r="C12" s="1" t="s">
        <v>59</v>
      </c>
    </row>
    <row r="13" spans="1:3" x14ac:dyDescent="0.3">
      <c r="A13" s="27">
        <v>3</v>
      </c>
      <c r="B13" s="1" t="s">
        <v>25</v>
      </c>
    </row>
    <row r="14" spans="1:3" x14ac:dyDescent="0.3">
      <c r="A14" s="27">
        <v>4</v>
      </c>
      <c r="B14" s="1" t="s">
        <v>26</v>
      </c>
    </row>
    <row r="15" spans="1:3" x14ac:dyDescent="0.3">
      <c r="A15" s="27">
        <v>5</v>
      </c>
      <c r="B15" s="1" t="s">
        <v>27</v>
      </c>
    </row>
    <row r="16" spans="1:3" x14ac:dyDescent="0.3">
      <c r="A16" s="27">
        <v>6</v>
      </c>
      <c r="B16" s="2" t="s">
        <v>19</v>
      </c>
      <c r="C16" s="2"/>
    </row>
    <row r="17" spans="1:3" x14ac:dyDescent="0.3">
      <c r="A17" s="27">
        <v>7</v>
      </c>
      <c r="B17" s="1" t="s">
        <v>28</v>
      </c>
    </row>
    <row r="18" spans="1:3" x14ac:dyDescent="0.3">
      <c r="A18" s="27">
        <v>8</v>
      </c>
      <c r="B18" s="1" t="s">
        <v>29</v>
      </c>
    </row>
    <row r="20" spans="1:3" x14ac:dyDescent="0.3">
      <c r="A20" s="26" t="s">
        <v>4</v>
      </c>
      <c r="B20" s="1" t="s">
        <v>30</v>
      </c>
      <c r="C20" s="1" t="s">
        <v>200</v>
      </c>
    </row>
    <row r="21" spans="1:3" x14ac:dyDescent="0.3">
      <c r="A21" s="26">
        <v>0</v>
      </c>
      <c r="B21" s="1" t="s">
        <v>31</v>
      </c>
    </row>
    <row r="22" spans="1:3" x14ac:dyDescent="0.3">
      <c r="A22" s="26">
        <v>1</v>
      </c>
      <c r="B22" s="1" t="s">
        <v>31</v>
      </c>
    </row>
    <row r="23" spans="1:3" x14ac:dyDescent="0.3">
      <c r="A23" s="26">
        <v>2</v>
      </c>
      <c r="B23" s="1" t="s">
        <v>31</v>
      </c>
    </row>
    <row r="24" spans="1:3" ht="28.8" x14ac:dyDescent="0.3">
      <c r="A24" s="26">
        <v>3</v>
      </c>
      <c r="B24" s="3" t="s">
        <v>32</v>
      </c>
      <c r="C24" s="3" t="s">
        <v>116</v>
      </c>
    </row>
    <row r="25" spans="1:3" x14ac:dyDescent="0.3">
      <c r="A25" s="26">
        <v>4</v>
      </c>
      <c r="B25" s="1" t="s">
        <v>33</v>
      </c>
    </row>
    <row r="26" spans="1:3" x14ac:dyDescent="0.3">
      <c r="A26" s="26">
        <v>5</v>
      </c>
      <c r="B26" s="1" t="s">
        <v>34</v>
      </c>
    </row>
    <row r="27" spans="1:3" x14ac:dyDescent="0.3">
      <c r="A27" s="26">
        <v>6</v>
      </c>
      <c r="B27" s="1" t="s">
        <v>35</v>
      </c>
    </row>
    <row r="28" spans="1:3" x14ac:dyDescent="0.3">
      <c r="A28" s="26">
        <v>7</v>
      </c>
      <c r="B28" s="1" t="s">
        <v>36</v>
      </c>
    </row>
    <row r="29" spans="1:3" x14ac:dyDescent="0.3">
      <c r="A29" s="26">
        <v>8</v>
      </c>
      <c r="B29" s="2" t="s">
        <v>19</v>
      </c>
      <c r="C29" s="2"/>
    </row>
    <row r="30" spans="1:3" x14ac:dyDescent="0.3">
      <c r="A30" s="26">
        <v>9</v>
      </c>
      <c r="B30" s="1" t="s">
        <v>37</v>
      </c>
    </row>
    <row r="32" spans="1:3" x14ac:dyDescent="0.3">
      <c r="A32" s="26" t="s">
        <v>5</v>
      </c>
      <c r="B32" s="1" t="s">
        <v>38</v>
      </c>
    </row>
    <row r="33" spans="1:2" x14ac:dyDescent="0.3">
      <c r="A33" s="26">
        <v>1</v>
      </c>
      <c r="B33" s="1" t="s">
        <v>39</v>
      </c>
    </row>
    <row r="34" spans="1:2" x14ac:dyDescent="0.3">
      <c r="A34" s="26">
        <v>2</v>
      </c>
      <c r="B34" s="1" t="s">
        <v>39</v>
      </c>
    </row>
    <row r="35" spans="1:2" x14ac:dyDescent="0.3">
      <c r="A35" s="26">
        <v>3</v>
      </c>
      <c r="B35" s="1" t="s">
        <v>39</v>
      </c>
    </row>
    <row r="36" spans="1:2" x14ac:dyDescent="0.3">
      <c r="A36" s="26">
        <v>4</v>
      </c>
      <c r="B36" s="1" t="s">
        <v>39</v>
      </c>
    </row>
    <row r="37" spans="1:2" x14ac:dyDescent="0.3">
      <c r="A37" s="26">
        <v>5</v>
      </c>
      <c r="B37" s="1" t="s">
        <v>39</v>
      </c>
    </row>
    <row r="38" spans="1:2" x14ac:dyDescent="0.3">
      <c r="A38" s="26">
        <v>6</v>
      </c>
      <c r="B38" s="1" t="s">
        <v>39</v>
      </c>
    </row>
    <row r="39" spans="1:2" x14ac:dyDescent="0.3">
      <c r="A39" s="26">
        <v>7</v>
      </c>
      <c r="B39" s="1" t="s">
        <v>39</v>
      </c>
    </row>
    <row r="40" spans="1:2" x14ac:dyDescent="0.3">
      <c r="A40" s="26">
        <v>8</v>
      </c>
      <c r="B40" s="1" t="s">
        <v>39</v>
      </c>
    </row>
    <row r="41" spans="1:2" x14ac:dyDescent="0.3">
      <c r="A41" s="26">
        <v>9</v>
      </c>
      <c r="B41" s="1" t="s">
        <v>39</v>
      </c>
    </row>
    <row r="43" spans="1:2" x14ac:dyDescent="0.3">
      <c r="A43" s="26" t="s">
        <v>6</v>
      </c>
      <c r="B43" s="1" t="s">
        <v>40</v>
      </c>
    </row>
    <row r="44" spans="1:2" x14ac:dyDescent="0.3">
      <c r="A44" s="26">
        <v>2007</v>
      </c>
      <c r="B44" s="1" t="s">
        <v>41</v>
      </c>
    </row>
    <row r="45" spans="1:2" x14ac:dyDescent="0.3">
      <c r="A45" s="26">
        <v>2015</v>
      </c>
      <c r="B45" s="1" t="s">
        <v>41</v>
      </c>
    </row>
    <row r="46" spans="1:2" x14ac:dyDescent="0.3">
      <c r="A46" s="26">
        <v>2017</v>
      </c>
      <c r="B46" s="1" t="s">
        <v>41</v>
      </c>
    </row>
    <row r="48" spans="1:2" x14ac:dyDescent="0.3">
      <c r="A48" s="26" t="s">
        <v>160</v>
      </c>
      <c r="B48" s="1" t="s">
        <v>161</v>
      </c>
    </row>
    <row r="49" spans="1:2" x14ac:dyDescent="0.3">
      <c r="A49" s="26" t="s">
        <v>158</v>
      </c>
      <c r="B49" s="1" t="s">
        <v>159</v>
      </c>
    </row>
  </sheetData>
  <pageMargins left="0.7" right="0.7" top="0.75" bottom="0.75" header="0.3" footer="0.3"/>
  <pageSetup orientation="portrait" horizontalDpi="90" verticalDpi="90" r:id="rId1"/>
  <drawing r:id="rId2"/>
  <tableParts count="6">
    <tablePart r:id="rId3"/>
    <tablePart r:id="rId4"/>
    <tablePart r:id="rId5"/>
    <tablePart r:id="rId6"/>
    <tablePart r:id="rId7"/>
    <tablePart r:id="rId8"/>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3C95C-412D-495A-90AD-E27525CF5E6A}">
  <dimension ref="A1:C16"/>
  <sheetViews>
    <sheetView workbookViewId="0">
      <selection activeCell="C10" sqref="C10"/>
    </sheetView>
  </sheetViews>
  <sheetFormatPr defaultRowHeight="14.4" x14ac:dyDescent="0.3"/>
  <cols>
    <col min="1" max="1" width="3" bestFit="1" customWidth="1"/>
    <col min="2" max="2" width="52.109375" bestFit="1" customWidth="1"/>
    <col min="3" max="3" width="40" customWidth="1"/>
  </cols>
  <sheetData>
    <row r="1" spans="1:3" x14ac:dyDescent="0.3">
      <c r="B1" t="s">
        <v>60</v>
      </c>
    </row>
    <row r="2" spans="1:3" x14ac:dyDescent="0.3">
      <c r="A2">
        <v>1</v>
      </c>
      <c r="B2" t="s">
        <v>61</v>
      </c>
    </row>
    <row r="3" spans="1:3" x14ac:dyDescent="0.3">
      <c r="A3">
        <v>2</v>
      </c>
      <c r="B3" t="s">
        <v>62</v>
      </c>
    </row>
    <row r="4" spans="1:3" x14ac:dyDescent="0.3">
      <c r="A4">
        <v>3</v>
      </c>
      <c r="B4" t="s">
        <v>63</v>
      </c>
    </row>
    <row r="5" spans="1:3" x14ac:dyDescent="0.3">
      <c r="A5">
        <v>4</v>
      </c>
      <c r="B5" t="s">
        <v>64</v>
      </c>
    </row>
    <row r="6" spans="1:3" x14ac:dyDescent="0.3">
      <c r="A6">
        <v>5</v>
      </c>
      <c r="B6" t="s">
        <v>65</v>
      </c>
    </row>
    <row r="7" spans="1:3" x14ac:dyDescent="0.3">
      <c r="A7">
        <v>6</v>
      </c>
      <c r="B7" t="s">
        <v>66</v>
      </c>
    </row>
    <row r="8" spans="1:3" x14ac:dyDescent="0.3">
      <c r="A8">
        <v>7</v>
      </c>
      <c r="B8" t="s">
        <v>67</v>
      </c>
    </row>
    <row r="9" spans="1:3" x14ac:dyDescent="0.3">
      <c r="A9">
        <v>8</v>
      </c>
      <c r="B9" t="s">
        <v>68</v>
      </c>
    </row>
    <row r="10" spans="1:3" x14ac:dyDescent="0.3">
      <c r="A10">
        <v>9</v>
      </c>
      <c r="B10" t="s">
        <v>69</v>
      </c>
      <c r="C10" t="s">
        <v>76</v>
      </c>
    </row>
    <row r="11" spans="1:3" x14ac:dyDescent="0.3">
      <c r="A11">
        <v>10</v>
      </c>
      <c r="B11" t="s">
        <v>70</v>
      </c>
    </row>
    <row r="12" spans="1:3" x14ac:dyDescent="0.3">
      <c r="A12">
        <v>11</v>
      </c>
      <c r="B12" t="s">
        <v>71</v>
      </c>
    </row>
    <row r="13" spans="1:3" x14ac:dyDescent="0.3">
      <c r="A13">
        <v>12</v>
      </c>
      <c r="B13" t="s">
        <v>72</v>
      </c>
    </row>
    <row r="14" spans="1:3" x14ac:dyDescent="0.3">
      <c r="A14">
        <v>13</v>
      </c>
      <c r="B14" t="s">
        <v>73</v>
      </c>
    </row>
    <row r="15" spans="1:3" x14ac:dyDescent="0.3">
      <c r="A15">
        <v>14</v>
      </c>
      <c r="B15" t="s">
        <v>74</v>
      </c>
    </row>
    <row r="16" spans="1:3" x14ac:dyDescent="0.3">
      <c r="A16">
        <v>15</v>
      </c>
      <c r="B16" t="s">
        <v>75</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6B44E2AB0C2F841909FCD586E15803C" ma:contentTypeVersion="13" ma:contentTypeDescription="Create a new document." ma:contentTypeScope="" ma:versionID="1fbb130fee18f588588f50fe09067d89">
  <xsd:schema xmlns:xsd="http://www.w3.org/2001/XMLSchema" xmlns:xs="http://www.w3.org/2001/XMLSchema" xmlns:p="http://schemas.microsoft.com/office/2006/metadata/properties" xmlns:ns3="645908bf-966d-44f0-97e9-ecaf23411276" xmlns:ns4="c84e4819-3c1e-4457-a4f4-26870e306778" targetNamespace="http://schemas.microsoft.com/office/2006/metadata/properties" ma:root="true" ma:fieldsID="e1edbd08f778a0b0d42e41ccf9a47caa" ns3:_="" ns4:_="">
    <xsd:import namespace="645908bf-966d-44f0-97e9-ecaf23411276"/>
    <xsd:import namespace="c84e4819-3c1e-4457-a4f4-26870e30677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5908bf-966d-44f0-97e9-ecaf234112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84e4819-3c1e-4457-a4f4-26870e30677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59E7F2-9A39-44B4-AD74-5790A57AB813}">
  <ds:schemaRefs>
    <ds:schemaRef ds:uri="http://schemas.microsoft.com/office/2006/metadata/properties"/>
    <ds:schemaRef ds:uri="http://purl.org/dc/terms/"/>
    <ds:schemaRef ds:uri="http://schemas.microsoft.com/office/2006/documentManagement/types"/>
    <ds:schemaRef ds:uri="http://purl.org/dc/elements/1.1/"/>
    <ds:schemaRef ds:uri="http://www.w3.org/XML/1998/namespace"/>
    <ds:schemaRef ds:uri="645908bf-966d-44f0-97e9-ecaf23411276"/>
    <ds:schemaRef ds:uri="http://schemas.microsoft.com/office/infopath/2007/PartnerControls"/>
    <ds:schemaRef ds:uri="http://schemas.openxmlformats.org/package/2006/metadata/core-properties"/>
    <ds:schemaRef ds:uri="c84e4819-3c1e-4457-a4f4-26870e306778"/>
    <ds:schemaRef ds:uri="http://purl.org/dc/dcmitype/"/>
  </ds:schemaRefs>
</ds:datastoreItem>
</file>

<file path=customXml/itemProps2.xml><?xml version="1.0" encoding="utf-8"?>
<ds:datastoreItem xmlns:ds="http://schemas.openxmlformats.org/officeDocument/2006/customXml" ds:itemID="{5595E3ED-61D0-496C-80C1-22428E9581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5908bf-966d-44f0-97e9-ecaf23411276"/>
    <ds:schemaRef ds:uri="c84e4819-3c1e-4457-a4f4-26870e3067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E2AACBE-E3DC-4F15-B9F6-7FD3C45A9C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Document List-Hidden Columns</vt:lpstr>
      <vt:lpstr>Document List-More Info</vt:lpstr>
      <vt:lpstr>Key - STUDY THIS</vt:lpstr>
      <vt:lpstr>A201 - Articles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Razan Altiraifi</dc:creator>
  <cp:lastModifiedBy>Altiraifi, Razan</cp:lastModifiedBy>
  <dcterms:created xsi:type="dcterms:W3CDTF">2019-09-10T22:36:56Z</dcterms:created>
  <dcterms:modified xsi:type="dcterms:W3CDTF">2019-12-22T00:40:39Z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0x010100D6B44E2AB0C2F841909FCD586E15803C</vt:lpwstr>
  </property>
</Properties>
</file>