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AltiraifiR\OneDrive - Perkins &amp; Will\ARE\"/>
    </mc:Choice>
  </mc:AlternateContent>
  <xr:revisionPtr revIDLastSave="872" documentId="8_{B7E45348-F003-4785-9794-7001668EA6ED}" xr6:coauthVersionLast="45" xr6:coauthVersionMax="45" xr10:uidLastSave="{8ED9EF21-9705-4F48-8156-732AB86C7AD5}"/>
  <bookViews>
    <workbookView xWindow="-108" yWindow="-108" windowWidth="23256" windowHeight="12720" tabRatio="588" xr2:uid="{B8D1506A-1167-4490-87C3-CEAC7DA14E1F}"/>
  </bookViews>
  <sheets>
    <sheet name="Key Accounting Terms" sheetId="3" r:id="rId1"/>
    <sheet name="PL Statement" sheetId="4" r:id="rId2"/>
    <sheet name="Balance Sheet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4" l="1"/>
  <c r="G34" i="4"/>
  <c r="G18" i="4"/>
  <c r="G17" i="4"/>
  <c r="I39" i="4"/>
  <c r="G32" i="4"/>
  <c r="K34" i="4" l="1"/>
  <c r="I34" i="4"/>
  <c r="K17" i="6"/>
  <c r="K14" i="6"/>
  <c r="K13" i="6"/>
  <c r="K10" i="6"/>
  <c r="K9" i="6"/>
  <c r="K6" i="6"/>
  <c r="K5" i="6"/>
  <c r="K57" i="4"/>
  <c r="K55" i="4"/>
  <c r="K51" i="4"/>
  <c r="K50" i="4"/>
  <c r="K47" i="4"/>
  <c r="K46" i="4"/>
  <c r="K26" i="4"/>
  <c r="K25" i="4"/>
  <c r="K18" i="4"/>
  <c r="K17" i="4"/>
  <c r="K10" i="4"/>
  <c r="G14" i="4" s="1"/>
  <c r="K14" i="4" s="1"/>
  <c r="K9" i="4"/>
  <c r="G13" i="4" s="1"/>
  <c r="K13" i="4" s="1"/>
  <c r="K6" i="4"/>
  <c r="K5" i="4"/>
  <c r="G21" i="4" l="1"/>
  <c r="K21" i="4" s="1"/>
  <c r="G38" i="4"/>
  <c r="G31" i="4"/>
  <c r="G22" i="4"/>
  <c r="K22" i="4" s="1"/>
  <c r="G39" i="4"/>
  <c r="K39" i="4" s="1"/>
  <c r="I43" i="4" s="1"/>
  <c r="K43" i="4" s="1"/>
  <c r="K31" i="4" l="1"/>
  <c r="I38" i="4" s="1"/>
  <c r="K38" i="4" s="1"/>
  <c r="I42" i="4" s="1"/>
  <c r="K42" i="4" s="1"/>
  <c r="I31" i="4"/>
</calcChain>
</file>

<file path=xl/sharedStrings.xml><?xml version="1.0" encoding="utf-8"?>
<sst xmlns="http://schemas.openxmlformats.org/spreadsheetml/2006/main" count="395" uniqueCount="165">
  <si>
    <t>Annual Budget</t>
  </si>
  <si>
    <t>Profit Plan</t>
  </si>
  <si>
    <t>developed for each new coming year</t>
  </si>
  <si>
    <t>Cash-Basis</t>
  </si>
  <si>
    <t>Accrual-Basis</t>
  </si>
  <si>
    <t>Modified Accrual-Basis</t>
  </si>
  <si>
    <t>used for PL Statement &amp; Balance Sheet development</t>
  </si>
  <si>
    <t>NOR</t>
  </si>
  <si>
    <t>Net Operating Revenue</t>
  </si>
  <si>
    <t>Net Revenue</t>
  </si>
  <si>
    <t>AKA</t>
  </si>
  <si>
    <t>Name</t>
  </si>
  <si>
    <t>Definition</t>
  </si>
  <si>
    <t>-</t>
  </si>
  <si>
    <t>invoiced consultant's fees and expenses</t>
  </si>
  <si>
    <t>project-related expenses (reimbursable and non-reimbursable)</t>
  </si>
  <si>
    <t>net dollars remaining after deducting consultant fees and all expenses</t>
  </si>
  <si>
    <t>DL</t>
  </si>
  <si>
    <t>Direct Labor</t>
  </si>
  <si>
    <t>Direct Salary</t>
  </si>
  <si>
    <t>Time Charged to Projects, whether invoiced or not</t>
  </si>
  <si>
    <t>Indirect Labor</t>
  </si>
  <si>
    <t>Indirect Salary</t>
  </si>
  <si>
    <t>Time charged to non-project related activities</t>
  </si>
  <si>
    <t>Reimbursable Expenses</t>
  </si>
  <si>
    <r>
      <t xml:space="preserve">project-related expenses invoiced to the client in addition to fees.
Includes markup % on those expenses.
</t>
    </r>
    <r>
      <rPr>
        <sz val="11"/>
        <color theme="5"/>
        <rFont val="Calibri"/>
        <family val="2"/>
        <scheme val="minor"/>
      </rPr>
      <t xml:space="preserve">**Markup $$ are a form of revenue and are included in </t>
    </r>
    <r>
      <rPr>
        <b/>
        <sz val="11"/>
        <color theme="5"/>
        <rFont val="Calibri"/>
        <family val="2"/>
        <scheme val="minor"/>
      </rPr>
      <t>NOR</t>
    </r>
  </si>
  <si>
    <t>Direct Expense</t>
  </si>
  <si>
    <r>
      <t xml:space="preserve">project-related expenses for firm and its outside consultants that are </t>
    </r>
    <r>
      <rPr>
        <b/>
        <sz val="11"/>
        <color theme="1"/>
        <rFont val="Calibri"/>
        <family val="2"/>
        <scheme val="minor"/>
      </rPr>
      <t>not reimbursable</t>
    </r>
    <r>
      <rPr>
        <sz val="11"/>
        <color theme="1"/>
        <rFont val="Calibri"/>
        <family val="2"/>
        <scheme val="minor"/>
      </rPr>
      <t>, plus project-related expenses included in all lump sum fee contracts</t>
    </r>
  </si>
  <si>
    <t>Gross Revenue</t>
  </si>
  <si>
    <t>FORMULA</t>
  </si>
  <si>
    <t>+</t>
  </si>
  <si>
    <t>non-reimbursable project-related expenses</t>
  </si>
  <si>
    <t>project-related expenses in all lump sum fee contracts</t>
  </si>
  <si>
    <t>Indirect Expense</t>
  </si>
  <si>
    <t>Total Indirect Expenses</t>
  </si>
  <si>
    <t>=</t>
  </si>
  <si>
    <t>non-project related operating expenses</t>
  </si>
  <si>
    <t>Overhead Rate</t>
  </si>
  <si>
    <t>Ratio of Total Indirect Expenses to Total Direct Labor</t>
  </si>
  <si>
    <t>/</t>
  </si>
  <si>
    <t>Total Direct Labor</t>
  </si>
  <si>
    <t>Break-Even Rate</t>
  </si>
  <si>
    <r>
      <t xml:space="preserve">1.0 </t>
    </r>
    <r>
      <rPr>
        <i/>
        <sz val="11"/>
        <color theme="1"/>
        <rFont val="Calibri"/>
        <family val="2"/>
        <scheme val="minor"/>
      </rPr>
      <t>(unit cost of 1 for an hour of salary)</t>
    </r>
  </si>
  <si>
    <t>overhead rate plus the unit cost of 1.0 for an hour of salary. The amount the firm must recapture just to break even.</t>
  </si>
  <si>
    <t>Utilization Rate</t>
  </si>
  <si>
    <t>Direct Labor as a percentage of total labor
For individual use hours, for firm use dollars</t>
  </si>
  <si>
    <t>Total Labor</t>
  </si>
  <si>
    <t>x100 = %</t>
  </si>
  <si>
    <t>Hourly Billing Rate</t>
  </si>
  <si>
    <t>dollar amount charged to client relative to one hour of direct labor</t>
  </si>
  <si>
    <t>Net Multiplier</t>
  </si>
  <si>
    <t>The Measure of return on every dollar of direct labor</t>
  </si>
  <si>
    <t>Net Profit</t>
  </si>
  <si>
    <t>indirect expenses</t>
  </si>
  <si>
    <t>Current Earnings</t>
  </si>
  <si>
    <t>distributions</t>
  </si>
  <si>
    <t>taxes</t>
  </si>
  <si>
    <t>Net dollar amount after distributions made and taxes paid</t>
  </si>
  <si>
    <t>G&amp;A</t>
  </si>
  <si>
    <t>Employee Break-Even Rate</t>
  </si>
  <si>
    <t>Hourly Salary</t>
  </si>
  <si>
    <t>*</t>
  </si>
  <si>
    <t>Break-even Rate</t>
  </si>
  <si>
    <t>An employee's break-even rate is their hourly salary times the Break-even rate</t>
  </si>
  <si>
    <t>Measures the overall efficiency and effective use of labor.
Measures hours charged to project</t>
  </si>
  <si>
    <t>NOT A MEASURE OF PRODUCTIVITY
NOT A MEASURE OF HRS BILLED</t>
  </si>
  <si>
    <t>Formula</t>
  </si>
  <si>
    <t>Example</t>
  </si>
  <si>
    <t>Target</t>
  </si>
  <si>
    <t>Direct Labor Hours</t>
  </si>
  <si>
    <t>Total Labor Hours</t>
  </si>
  <si>
    <t>Entire Firm</t>
  </si>
  <si>
    <t>60-65%</t>
  </si>
  <si>
    <t>Professional-technical  staff, including principals</t>
  </si>
  <si>
    <t>75-85%</t>
  </si>
  <si>
    <t>Try It!</t>
  </si>
  <si>
    <t>Measures the cost of operations not directly attributed to projects</t>
  </si>
  <si>
    <t>Overhead Cost</t>
  </si>
  <si>
    <t>x</t>
  </si>
  <si>
    <t>Try It</t>
  </si>
  <si>
    <t>of total direct labor</t>
  </si>
  <si>
    <t>Measures the hourly overhead cost for a single employee</t>
  </si>
  <si>
    <r>
      <t xml:space="preserve">Measures the total cost of operations for every dollar spent on </t>
    </r>
    <r>
      <rPr>
        <b/>
        <sz val="11"/>
        <color theme="1"/>
        <rFont val="Calibri"/>
        <family val="2"/>
        <scheme val="minor"/>
      </rPr>
      <t>direct labor</t>
    </r>
  </si>
  <si>
    <t>Break-even Cost</t>
  </si>
  <si>
    <t>1.30 - 1.50</t>
  </si>
  <si>
    <t>2.30 - 2.50</t>
  </si>
  <si>
    <t>Measures the revenue generated for every dollar spent on direct labor.</t>
  </si>
  <si>
    <t>This indicator must be greater than break-even rate for a net profit to be realized.</t>
  </si>
  <si>
    <t>Industry Standard</t>
  </si>
  <si>
    <t>&gt; Break-even Rate</t>
  </si>
  <si>
    <t>Profit-to-earnings ratio</t>
  </si>
  <si>
    <t>Measures the firm's effectiveness in generating a net profit (as a %)</t>
  </si>
  <si>
    <t>net profit
(before distributions and tax)</t>
  </si>
  <si>
    <t>20% +</t>
  </si>
  <si>
    <t>&gt;= anticipated net profit in the annual profit plan</t>
  </si>
  <si>
    <t>Measures the revenue earnings for each employee</t>
  </si>
  <si>
    <t>Based on targeted net profit, this indicator contributes to the establishing of the NOR in the coming year's annual budget</t>
  </si>
  <si>
    <t>annual NOR</t>
  </si>
  <si>
    <t>Total # of employees</t>
  </si>
  <si>
    <t>per employee</t>
  </si>
  <si>
    <t>$ per employee</t>
  </si>
  <si>
    <t>&gt; $100,000 per employee</t>
  </si>
  <si>
    <t>3.0 +</t>
  </si>
  <si>
    <t>Aged Accounts Receivable</t>
  </si>
  <si>
    <t>Measures the average time interval in days between the date of outstanding invoices and the date payment is received</t>
  </si>
  <si>
    <t>average annual accounts receivable</t>
  </si>
  <si>
    <t>calendar days before payment is received</t>
  </si>
  <si>
    <t>60-90 calendar days</t>
  </si>
  <si>
    <t>&gt; 90 days means firm lending money to client interest-free</t>
  </si>
  <si>
    <t>%</t>
  </si>
  <si>
    <t>Solvency</t>
  </si>
  <si>
    <t>Current Ratio</t>
  </si>
  <si>
    <t>Measures a firm's ability to pay current debt</t>
  </si>
  <si>
    <t>Total Current Assets</t>
  </si>
  <si>
    <t>Total Current Liabilities</t>
  </si>
  <si>
    <t>Min 1.5 to 1.0</t>
  </si>
  <si>
    <t>Liquidity</t>
  </si>
  <si>
    <t>Quick Ratio</t>
  </si>
  <si>
    <t>Measures a firm's ability to convert assets to cash</t>
  </si>
  <si>
    <t>Cash
+
accounts receivable
+
revenue earned, not billed</t>
  </si>
  <si>
    <t>Min 1.0 to 1.0</t>
  </si>
  <si>
    <t>Leverage</t>
  </si>
  <si>
    <t>Debt-to-Equity</t>
  </si>
  <si>
    <t>Measures a firm's ability to manage debt effectively</t>
  </si>
  <si>
    <t>Total Liabilities</t>
  </si>
  <si>
    <t>Total Equity</t>
  </si>
  <si>
    <t>&lt; 35%</t>
  </si>
  <si>
    <t>revenue earned, not billed = work in progress</t>
  </si>
  <si>
    <t>Return on Equity</t>
  </si>
  <si>
    <t>Measures the accumulated amount of
money returned on a stockholder’s investment</t>
  </si>
  <si>
    <t>Total NOR
-
Total Expenses</t>
  </si>
  <si>
    <t>Total Assets</t>
  </si>
  <si>
    <t>BALANCE SHEET</t>
  </si>
  <si>
    <t>PROFIT-LOSS STATEMENT</t>
  </si>
  <si>
    <t>Firm's operations in terms of : revenue, direct labor, indirect labor, indirect expenses, and net profit. Monthly and YTD</t>
  </si>
  <si>
    <t>establishes firm's cash-flow mgmt
establishes tax liability
used by sole proprieters without paid staff
used for filing and paying quarterly and year-end taxes</t>
  </si>
  <si>
    <t>Income Received</t>
  </si>
  <si>
    <t>salary paid</t>
  </si>
  <si>
    <t>expenses paid</t>
  </si>
  <si>
    <t>establishes net profit
invoices sent = monthly revenue earnings</t>
  </si>
  <si>
    <t>Non-Reimbursable Expenses</t>
  </si>
  <si>
    <r>
      <t xml:space="preserve">general and administrative non-project-related operating expenses
</t>
    </r>
    <r>
      <rPr>
        <b/>
        <sz val="11"/>
        <color theme="7"/>
        <rFont val="Calibri"/>
        <family val="2"/>
        <scheme val="minor"/>
      </rPr>
      <t>**Total Indirect Expenses includes indirect labor**</t>
    </r>
  </si>
  <si>
    <t>project-related expenses</t>
  </si>
  <si>
    <t>markup %</t>
  </si>
  <si>
    <t>dollars remaining
AFTER deducting all direct &amp; indirect labor &amp; indirect expenses
BEFORE distributions made or taxes paid
Gross Margins - Operating Expenses</t>
  </si>
  <si>
    <t>Profit</t>
  </si>
  <si>
    <t>Fees for services - operating expenses</t>
  </si>
  <si>
    <t>Bottom Line</t>
  </si>
  <si>
    <t>General &amp; Administrative Expenses
Overhead Expenses
Operating Expenses</t>
  </si>
  <si>
    <t>Net Income</t>
  </si>
  <si>
    <t>Revenue - all expenses</t>
  </si>
  <si>
    <t>EBIT
EBIDTA</t>
  </si>
  <si>
    <t>Earnings before interest and taxes
Earnings Before Interest, Taxes, Depreciation and Amortization</t>
  </si>
  <si>
    <t>Targeted Net Profit Multiplier</t>
  </si>
  <si>
    <t>Breakeven Multiplier/(1-Targeted Profit %)  - Breakeven Multiplier</t>
  </si>
  <si>
    <t>Break-even Multiplier</t>
  </si>
  <si>
    <t>Target %</t>
  </si>
  <si>
    <t>Targeted Net Multiplier</t>
  </si>
  <si>
    <t>Breakeven Multiplier + Targeted Net Profit Multiplier</t>
  </si>
  <si>
    <t>Breakeven Multiplier</t>
  </si>
  <si>
    <t>Employee Hourly Billing Rate</t>
  </si>
  <si>
    <t>1 - Targeted Profit %</t>
  </si>
  <si>
    <t>Net Revenue
per Employee</t>
  </si>
  <si>
    <t>Measures the hourly breakeven cost for a single employee</t>
  </si>
  <si>
    <t>Overhead rate + 1.00 (represents the unit cost for an hour of salary)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</si>
</sst>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4" fontId="0" fillId="0" borderId="3" xfId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0" xfId="1" applyNumberFormat="1" applyFont="1" applyBorder="1" applyAlignment="1">
      <alignment horizontal="center" vertical="center" wrapText="1"/>
    </xf>
    <xf numFmtId="1" fontId="0" fillId="0" borderId="0" xfId="1" applyNumberFormat="1" applyFont="1" applyBorder="1" applyAlignment="1">
      <alignment horizontal="center" vertical="center" wrapText="1"/>
    </xf>
    <xf numFmtId="1" fontId="0" fillId="0" borderId="8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vertical="center" wrapText="1"/>
    </xf>
    <xf numFmtId="44" fontId="3" fillId="0" borderId="0" xfId="1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10" fontId="0" fillId="0" borderId="0" xfId="2" applyNumberFormat="1" applyFont="1" applyBorder="1" applyAlignment="1">
      <alignment horizontal="center" vertical="center" wrapText="1"/>
    </xf>
    <xf numFmtId="10" fontId="0" fillId="0" borderId="8" xfId="2" applyNumberFormat="1" applyFont="1" applyBorder="1" applyAlignment="1">
      <alignment horizontal="center" vertical="center" wrapText="1"/>
    </xf>
    <xf numFmtId="2" fontId="0" fillId="0" borderId="3" xfId="1" applyNumberFormat="1" applyFont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17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44" fontId="3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0" fillId="0" borderId="3" xfId="0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top" wrapText="1"/>
    </xf>
    <xf numFmtId="0" fontId="0" fillId="0" borderId="8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4" borderId="8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3" xfId="0" applyFont="1" applyBorder="1"/>
    <xf numFmtId="0" fontId="0" fillId="0" borderId="3" xfId="0" applyBorder="1" applyAlignment="1">
      <alignment horizontal="center"/>
    </xf>
    <xf numFmtId="0" fontId="0" fillId="0" borderId="8" xfId="0" applyFont="1" applyBorder="1" applyAlignment="1">
      <alignment vertical="center" wrapText="1"/>
    </xf>
    <xf numFmtId="0" fontId="3" fillId="0" borderId="8" xfId="0" applyFont="1" applyBorder="1"/>
    <xf numFmtId="0" fontId="0" fillId="0" borderId="8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0" fillId="0" borderId="8" xfId="0" applyBorder="1"/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0" fillId="0" borderId="12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" fillId="0" borderId="0" xfId="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4" fontId="1" fillId="0" borderId="0" xfId="1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9" fontId="1" fillId="0" borderId="0" xfId="1" applyNumberFormat="1" applyFont="1" applyBorder="1" applyAlignment="1">
      <alignment horizontal="center" vertical="center" wrapText="1"/>
    </xf>
    <xf numFmtId="2" fontId="1" fillId="0" borderId="0" xfId="1" applyNumberFormat="1" applyFont="1" applyBorder="1" applyAlignment="1">
      <alignment horizontal="center" vertical="center" wrapText="1"/>
    </xf>
    <xf numFmtId="2" fontId="0" fillId="0" borderId="0" xfId="1" applyNumberFormat="1" applyFont="1" applyBorder="1" applyAlignment="1">
      <alignment horizontal="center" vertical="center" wrapText="1"/>
    </xf>
    <xf numFmtId="44" fontId="1" fillId="0" borderId="8" xfId="1" applyFont="1" applyBorder="1" applyAlignment="1">
      <alignment horizontal="center" vertical="center" wrapText="1"/>
    </xf>
    <xf numFmtId="2" fontId="1" fillId="0" borderId="8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9" fontId="0" fillId="0" borderId="0" xfId="2" applyFont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" fillId="0" borderId="0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1" fontId="0" fillId="0" borderId="0" xfId="1" applyNumberFormat="1" applyFont="1" applyBorder="1" applyAlignment="1">
      <alignment horizontal="center" vertical="center" wrapText="1"/>
    </xf>
    <xf numFmtId="1" fontId="0" fillId="0" borderId="8" xfId="1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0" fontId="0" fillId="0" borderId="13" xfId="2" applyNumberFormat="1" applyFont="1" applyBorder="1" applyAlignment="1">
      <alignment horizontal="center" vertical="center" wrapText="1"/>
    </xf>
    <xf numFmtId="10" fontId="0" fillId="0" borderId="15" xfId="2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0" fontId="0" fillId="0" borderId="19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2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81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pw Color Theme">
      <a:dk1>
        <a:srgbClr val="000000"/>
      </a:dk1>
      <a:lt1>
        <a:srgbClr val="FFFFFF"/>
      </a:lt1>
      <a:dk2>
        <a:srgbClr val="4D4D4F"/>
      </a:dk2>
      <a:lt2>
        <a:srgbClr val="E6E7E8"/>
      </a:lt2>
      <a:accent1>
        <a:srgbClr val="1818A5"/>
      </a:accent1>
      <a:accent2>
        <a:srgbClr val="139B7B"/>
      </a:accent2>
      <a:accent3>
        <a:srgbClr val="808C24"/>
      </a:accent3>
      <a:accent4>
        <a:srgbClr val="6638BD"/>
      </a:accent4>
      <a:accent5>
        <a:srgbClr val="F7CD0F"/>
      </a:accent5>
      <a:accent6>
        <a:srgbClr val="FF4635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7E453-5DBD-42F7-A4A5-94F27C485AAC}">
  <dimension ref="A1:O22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7.109375" style="4" bestFit="1" customWidth="1"/>
    <col min="2" max="2" width="14.77734375" style="63" customWidth="1"/>
    <col min="3" max="3" width="23.33203125" style="2" customWidth="1"/>
    <col min="4" max="4" width="2.5546875" style="1" customWidth="1"/>
    <col min="5" max="5" width="39.6640625" style="2" customWidth="1"/>
    <col min="6" max="6" width="2.88671875" style="7" customWidth="1"/>
    <col min="7" max="7" width="15.44140625" style="4" customWidth="1"/>
    <col min="8" max="8" width="2.6640625" style="8" customWidth="1"/>
    <col min="9" max="9" width="20" style="2" customWidth="1"/>
    <col min="10" max="10" width="2.6640625" style="8" customWidth="1"/>
    <col min="11" max="11" width="18.109375" style="2" customWidth="1"/>
    <col min="12" max="12" width="2.6640625" style="3" customWidth="1"/>
    <col min="13" max="13" width="25.33203125" style="1" customWidth="1"/>
    <col min="14" max="14" width="2.6640625" style="3" customWidth="1"/>
    <col min="15" max="15" width="15.109375" style="1" bestFit="1" customWidth="1"/>
    <col min="16" max="16384" width="8.88671875" style="1"/>
  </cols>
  <sheetData>
    <row r="1" spans="1:15" ht="15" thickBot="1" x14ac:dyDescent="0.35">
      <c r="A1" s="6"/>
      <c r="B1" s="62" t="s">
        <v>11</v>
      </c>
      <c r="C1" s="6" t="s">
        <v>10</v>
      </c>
      <c r="D1" s="5"/>
      <c r="E1" s="6" t="s">
        <v>12</v>
      </c>
      <c r="F1" s="5"/>
      <c r="G1" s="134" t="s">
        <v>29</v>
      </c>
      <c r="H1" s="134"/>
      <c r="I1" s="134"/>
      <c r="J1" s="134"/>
      <c r="K1" s="134"/>
      <c r="L1" s="134"/>
      <c r="M1" s="134"/>
      <c r="N1" s="134"/>
      <c r="O1" s="134"/>
    </row>
    <row r="2" spans="1:15" ht="43.2" x14ac:dyDescent="0.3">
      <c r="A2" s="71" t="s">
        <v>7</v>
      </c>
      <c r="B2" s="72" t="s">
        <v>8</v>
      </c>
      <c r="C2" s="15" t="s">
        <v>9</v>
      </c>
      <c r="D2" s="73"/>
      <c r="E2" s="15" t="s">
        <v>16</v>
      </c>
      <c r="F2" s="74"/>
      <c r="G2" s="75" t="s">
        <v>8</v>
      </c>
      <c r="H2" s="76" t="s">
        <v>35</v>
      </c>
      <c r="I2" s="15" t="s">
        <v>28</v>
      </c>
      <c r="J2" s="60" t="s">
        <v>13</v>
      </c>
      <c r="K2" s="15" t="s">
        <v>14</v>
      </c>
      <c r="L2" s="60" t="s">
        <v>13</v>
      </c>
      <c r="M2" s="15" t="s">
        <v>15</v>
      </c>
      <c r="N2" s="77"/>
      <c r="O2" s="78"/>
    </row>
    <row r="3" spans="1:15" x14ac:dyDescent="0.3">
      <c r="A3" s="79"/>
      <c r="B3" s="80" t="s">
        <v>149</v>
      </c>
      <c r="C3" s="19" t="s">
        <v>145</v>
      </c>
      <c r="D3" s="81"/>
      <c r="E3" s="19" t="s">
        <v>150</v>
      </c>
      <c r="F3" s="82"/>
      <c r="G3" s="83"/>
      <c r="H3" s="84"/>
      <c r="I3" s="19"/>
      <c r="J3" s="61"/>
      <c r="K3" s="19"/>
      <c r="L3" s="61"/>
      <c r="M3" s="19"/>
      <c r="N3" s="85"/>
      <c r="O3" s="86"/>
    </row>
    <row r="4" spans="1:15" x14ac:dyDescent="0.3">
      <c r="A4" s="79"/>
      <c r="B4" s="80" t="s">
        <v>145</v>
      </c>
      <c r="C4" s="19" t="s">
        <v>147</v>
      </c>
      <c r="D4" s="81"/>
      <c r="E4" s="19" t="s">
        <v>146</v>
      </c>
      <c r="F4" s="82"/>
      <c r="G4" s="83"/>
      <c r="H4" s="84"/>
      <c r="I4" s="19"/>
      <c r="J4" s="61"/>
      <c r="K4" s="19"/>
      <c r="L4" s="61"/>
      <c r="M4" s="19"/>
      <c r="N4" s="85"/>
      <c r="O4" s="86"/>
    </row>
    <row r="5" spans="1:15" ht="72" x14ac:dyDescent="0.3">
      <c r="A5" s="79" t="s">
        <v>151</v>
      </c>
      <c r="B5" s="28" t="s">
        <v>52</v>
      </c>
      <c r="C5" s="19" t="s">
        <v>152</v>
      </c>
      <c r="D5" s="81"/>
      <c r="E5" s="19" t="s">
        <v>144</v>
      </c>
      <c r="F5" s="82"/>
      <c r="G5" s="83" t="s">
        <v>52</v>
      </c>
      <c r="H5" s="84" t="s">
        <v>35</v>
      </c>
      <c r="I5" s="19" t="s">
        <v>7</v>
      </c>
      <c r="J5" s="67" t="s">
        <v>13</v>
      </c>
      <c r="K5" s="19" t="s">
        <v>18</v>
      </c>
      <c r="L5" s="85" t="s">
        <v>13</v>
      </c>
      <c r="M5" s="81" t="s">
        <v>21</v>
      </c>
      <c r="N5" s="85" t="s">
        <v>13</v>
      </c>
      <c r="O5" s="86" t="s">
        <v>53</v>
      </c>
    </row>
    <row r="6" spans="1:15" ht="29.4" thickBot="1" x14ac:dyDescent="0.35">
      <c r="A6" s="87"/>
      <c r="B6" s="88" t="s">
        <v>54</v>
      </c>
      <c r="C6" s="24"/>
      <c r="D6" s="89"/>
      <c r="E6" s="24" t="s">
        <v>57</v>
      </c>
      <c r="F6" s="90"/>
      <c r="G6" s="91" t="s">
        <v>54</v>
      </c>
      <c r="H6" s="92" t="s">
        <v>35</v>
      </c>
      <c r="I6" s="24" t="s">
        <v>52</v>
      </c>
      <c r="J6" s="93" t="s">
        <v>13</v>
      </c>
      <c r="K6" s="24" t="s">
        <v>55</v>
      </c>
      <c r="L6" s="94" t="s">
        <v>13</v>
      </c>
      <c r="M6" s="89" t="s">
        <v>56</v>
      </c>
      <c r="N6" s="94"/>
      <c r="O6" s="95"/>
    </row>
    <row r="7" spans="1:15" ht="28.8" x14ac:dyDescent="0.3">
      <c r="A7" s="71" t="s">
        <v>17</v>
      </c>
      <c r="B7" s="72" t="s">
        <v>18</v>
      </c>
      <c r="C7" s="15" t="s">
        <v>19</v>
      </c>
      <c r="D7" s="73"/>
      <c r="E7" s="15" t="s">
        <v>20</v>
      </c>
      <c r="F7" s="74"/>
      <c r="G7" s="96"/>
      <c r="H7" s="97"/>
      <c r="I7" s="15"/>
      <c r="J7" s="60"/>
      <c r="K7" s="15"/>
      <c r="L7" s="77"/>
      <c r="M7" s="73"/>
      <c r="N7" s="77"/>
      <c r="O7" s="78"/>
    </row>
    <row r="8" spans="1:15" ht="15" thickBot="1" x14ac:dyDescent="0.35">
      <c r="A8" s="87"/>
      <c r="B8" s="88" t="s">
        <v>21</v>
      </c>
      <c r="C8" s="24" t="s">
        <v>22</v>
      </c>
      <c r="D8" s="89"/>
      <c r="E8" s="24" t="s">
        <v>23</v>
      </c>
      <c r="F8" s="90"/>
      <c r="G8" s="99"/>
      <c r="H8" s="100"/>
      <c r="I8" s="24"/>
      <c r="J8" s="93"/>
      <c r="K8" s="24"/>
      <c r="L8" s="94"/>
      <c r="M8" s="89"/>
      <c r="N8" s="94"/>
      <c r="O8" s="95"/>
    </row>
    <row r="9" spans="1:15" ht="72" x14ac:dyDescent="0.3">
      <c r="A9" s="79"/>
      <c r="B9" s="80" t="s">
        <v>24</v>
      </c>
      <c r="C9" s="19"/>
      <c r="D9" s="81"/>
      <c r="E9" s="19" t="s">
        <v>25</v>
      </c>
      <c r="F9" s="82"/>
      <c r="G9" s="83" t="s">
        <v>24</v>
      </c>
      <c r="H9" s="84" t="s">
        <v>35</v>
      </c>
      <c r="I9" s="19" t="s">
        <v>142</v>
      </c>
      <c r="J9" s="61" t="s">
        <v>30</v>
      </c>
      <c r="K9" s="19" t="s">
        <v>143</v>
      </c>
      <c r="L9" s="85"/>
      <c r="M9" s="81"/>
      <c r="N9" s="85"/>
      <c r="O9" s="86"/>
    </row>
    <row r="10" spans="1:15" ht="57.6" x14ac:dyDescent="0.3">
      <c r="A10" s="79"/>
      <c r="B10" s="80" t="s">
        <v>26</v>
      </c>
      <c r="C10" s="80" t="s">
        <v>140</v>
      </c>
      <c r="D10" s="81"/>
      <c r="E10" s="19" t="s">
        <v>27</v>
      </c>
      <c r="F10" s="82"/>
      <c r="G10" s="83" t="s">
        <v>26</v>
      </c>
      <c r="H10" s="84" t="s">
        <v>35</v>
      </c>
      <c r="I10" s="19" t="s">
        <v>31</v>
      </c>
      <c r="J10" s="61" t="s">
        <v>30</v>
      </c>
      <c r="K10" s="19" t="s">
        <v>32</v>
      </c>
      <c r="L10" s="85"/>
      <c r="M10" s="81"/>
      <c r="N10" s="85"/>
      <c r="O10" s="86"/>
    </row>
    <row r="11" spans="1:15" ht="87" thickBot="1" x14ac:dyDescent="0.35">
      <c r="A11" s="87" t="s">
        <v>58</v>
      </c>
      <c r="B11" s="88" t="s">
        <v>33</v>
      </c>
      <c r="C11" s="98" t="s">
        <v>148</v>
      </c>
      <c r="D11" s="89"/>
      <c r="E11" s="24" t="s">
        <v>141</v>
      </c>
      <c r="F11" s="90"/>
      <c r="G11" s="91" t="s">
        <v>34</v>
      </c>
      <c r="H11" s="92" t="s">
        <v>35</v>
      </c>
      <c r="I11" s="24" t="s">
        <v>36</v>
      </c>
      <c r="J11" s="93" t="s">
        <v>30</v>
      </c>
      <c r="K11" s="24" t="s">
        <v>21</v>
      </c>
      <c r="L11" s="94"/>
      <c r="M11" s="89"/>
      <c r="N11" s="94"/>
      <c r="O11" s="95"/>
    </row>
    <row r="12" spans="1:15" ht="28.8" x14ac:dyDescent="0.3">
      <c r="A12" s="71"/>
      <c r="B12" s="72" t="s">
        <v>37</v>
      </c>
      <c r="C12" s="15"/>
      <c r="D12" s="73"/>
      <c r="E12" s="15" t="s">
        <v>38</v>
      </c>
      <c r="F12" s="74"/>
      <c r="G12" s="75" t="s">
        <v>37</v>
      </c>
      <c r="H12" s="76" t="s">
        <v>35</v>
      </c>
      <c r="I12" s="15" t="s">
        <v>34</v>
      </c>
      <c r="J12" s="60" t="s">
        <v>39</v>
      </c>
      <c r="K12" s="15" t="s">
        <v>40</v>
      </c>
      <c r="L12" s="77"/>
      <c r="M12" s="73"/>
      <c r="N12" s="77"/>
      <c r="O12" s="78"/>
    </row>
    <row r="13" spans="1:15" ht="43.2" x14ac:dyDescent="0.3">
      <c r="A13" s="79"/>
      <c r="B13" s="80" t="s">
        <v>41</v>
      </c>
      <c r="C13" s="19"/>
      <c r="D13" s="81"/>
      <c r="E13" s="19" t="s">
        <v>43</v>
      </c>
      <c r="F13" s="82"/>
      <c r="G13" s="83" t="s">
        <v>41</v>
      </c>
      <c r="H13" s="84" t="s">
        <v>35</v>
      </c>
      <c r="I13" s="19" t="s">
        <v>37</v>
      </c>
      <c r="J13" s="61" t="s">
        <v>30</v>
      </c>
      <c r="K13" s="19" t="s">
        <v>42</v>
      </c>
      <c r="L13" s="85"/>
      <c r="M13" s="81"/>
      <c r="N13" s="85"/>
      <c r="O13" s="86"/>
    </row>
    <row r="14" spans="1:15" ht="28.8" x14ac:dyDescent="0.3">
      <c r="A14" s="79"/>
      <c r="B14" s="80" t="s">
        <v>59</v>
      </c>
      <c r="C14" s="19"/>
      <c r="D14" s="81"/>
      <c r="E14" s="19" t="s">
        <v>63</v>
      </c>
      <c r="F14" s="82"/>
      <c r="G14" s="83" t="s">
        <v>59</v>
      </c>
      <c r="H14" s="84" t="s">
        <v>35</v>
      </c>
      <c r="I14" s="19" t="s">
        <v>60</v>
      </c>
      <c r="J14" s="61" t="s">
        <v>61</v>
      </c>
      <c r="K14" s="19" t="s">
        <v>62</v>
      </c>
      <c r="L14" s="85"/>
      <c r="M14" s="81"/>
      <c r="N14" s="85"/>
      <c r="O14" s="86"/>
    </row>
    <row r="15" spans="1:15" ht="28.8" x14ac:dyDescent="0.3">
      <c r="A15" s="79"/>
      <c r="B15" s="80" t="s">
        <v>44</v>
      </c>
      <c r="C15" s="19"/>
      <c r="D15" s="81"/>
      <c r="E15" s="19" t="s">
        <v>45</v>
      </c>
      <c r="F15" s="82"/>
      <c r="G15" s="83" t="s">
        <v>44</v>
      </c>
      <c r="H15" s="84" t="s">
        <v>35</v>
      </c>
      <c r="I15" s="19" t="s">
        <v>18</v>
      </c>
      <c r="J15" s="61" t="s">
        <v>39</v>
      </c>
      <c r="K15" s="19" t="s">
        <v>46</v>
      </c>
      <c r="L15" s="85"/>
      <c r="M15" s="81" t="s">
        <v>47</v>
      </c>
      <c r="N15" s="85"/>
      <c r="O15" s="86"/>
    </row>
    <row r="16" spans="1:15" ht="28.8" x14ac:dyDescent="0.3">
      <c r="A16" s="79"/>
      <c r="B16" s="80" t="s">
        <v>48</v>
      </c>
      <c r="C16" s="19"/>
      <c r="D16" s="81"/>
      <c r="E16" s="19" t="s">
        <v>49</v>
      </c>
      <c r="F16" s="82"/>
      <c r="G16" s="83" t="s">
        <v>48</v>
      </c>
      <c r="H16" s="84" t="s">
        <v>35</v>
      </c>
      <c r="I16" s="19"/>
      <c r="J16" s="61"/>
      <c r="K16" s="19"/>
      <c r="L16" s="85"/>
      <c r="M16" s="81"/>
      <c r="N16" s="85"/>
      <c r="O16" s="86"/>
    </row>
    <row r="17" spans="1:15" ht="29.4" thickBot="1" x14ac:dyDescent="0.35">
      <c r="A17" s="87"/>
      <c r="B17" s="88" t="s">
        <v>50</v>
      </c>
      <c r="C17" s="24"/>
      <c r="D17" s="89"/>
      <c r="E17" s="24" t="s">
        <v>51</v>
      </c>
      <c r="F17" s="90"/>
      <c r="G17" s="91" t="s">
        <v>50</v>
      </c>
      <c r="H17" s="92" t="s">
        <v>35</v>
      </c>
      <c r="I17" s="24" t="s">
        <v>7</v>
      </c>
      <c r="J17" s="93" t="s">
        <v>39</v>
      </c>
      <c r="K17" s="24" t="s">
        <v>40</v>
      </c>
      <c r="L17" s="94"/>
      <c r="M17" s="89"/>
      <c r="N17" s="94"/>
      <c r="O17" s="95"/>
    </row>
    <row r="18" spans="1:15" ht="72" x14ac:dyDescent="0.3">
      <c r="A18" s="71"/>
      <c r="B18" s="72" t="s">
        <v>3</v>
      </c>
      <c r="C18" s="15"/>
      <c r="D18" s="73"/>
      <c r="E18" s="101" t="s">
        <v>135</v>
      </c>
      <c r="F18" s="74"/>
      <c r="G18" s="108" t="s">
        <v>3</v>
      </c>
      <c r="H18" s="60"/>
      <c r="I18" s="15" t="s">
        <v>136</v>
      </c>
      <c r="J18" s="60" t="s">
        <v>13</v>
      </c>
      <c r="K18" s="15" t="s">
        <v>137</v>
      </c>
      <c r="L18" s="60" t="s">
        <v>13</v>
      </c>
      <c r="M18" s="73" t="s">
        <v>138</v>
      </c>
      <c r="N18" s="77"/>
      <c r="O18" s="78"/>
    </row>
    <row r="19" spans="1:15" ht="28.8" x14ac:dyDescent="0.3">
      <c r="A19" s="79"/>
      <c r="B19" s="80" t="s">
        <v>4</v>
      </c>
      <c r="C19" s="19"/>
      <c r="D19" s="81"/>
      <c r="E19" s="102" t="s">
        <v>139</v>
      </c>
      <c r="F19" s="82"/>
      <c r="G19" s="28"/>
      <c r="H19" s="61"/>
      <c r="I19" s="19"/>
      <c r="J19" s="61"/>
      <c r="K19" s="19"/>
      <c r="L19" s="85"/>
      <c r="M19" s="81"/>
      <c r="N19" s="85"/>
      <c r="O19" s="86"/>
    </row>
    <row r="20" spans="1:15" ht="28.8" x14ac:dyDescent="0.3">
      <c r="A20" s="79"/>
      <c r="B20" s="103" t="s">
        <v>5</v>
      </c>
      <c r="C20" s="19"/>
      <c r="D20" s="81"/>
      <c r="E20" s="104" t="s">
        <v>6</v>
      </c>
      <c r="F20" s="82"/>
      <c r="G20" s="28"/>
      <c r="H20" s="61"/>
      <c r="I20" s="19"/>
      <c r="J20" s="61"/>
      <c r="K20" s="19"/>
      <c r="L20" s="85"/>
      <c r="M20" s="81"/>
      <c r="N20" s="85"/>
      <c r="O20" s="86"/>
    </row>
    <row r="21" spans="1:15" x14ac:dyDescent="0.3">
      <c r="A21" s="79"/>
      <c r="B21" s="105" t="s">
        <v>0</v>
      </c>
      <c r="C21" s="105"/>
      <c r="D21" s="81"/>
      <c r="E21" s="105" t="s">
        <v>2</v>
      </c>
      <c r="F21" s="82"/>
      <c r="G21" s="28"/>
      <c r="H21" s="61"/>
      <c r="I21" s="19"/>
      <c r="J21" s="61"/>
      <c r="K21" s="19"/>
      <c r="L21" s="85"/>
      <c r="M21" s="81"/>
      <c r="N21" s="85"/>
      <c r="O21" s="86"/>
    </row>
    <row r="22" spans="1:15" ht="15" thickBot="1" x14ac:dyDescent="0.35">
      <c r="A22" s="87"/>
      <c r="B22" s="106" t="s">
        <v>1</v>
      </c>
      <c r="C22" s="106"/>
      <c r="D22" s="89"/>
      <c r="E22" s="106" t="s">
        <v>2</v>
      </c>
      <c r="F22" s="90"/>
      <c r="G22" s="107"/>
      <c r="H22" s="93"/>
      <c r="I22" s="24"/>
      <c r="J22" s="93"/>
      <c r="K22" s="24"/>
      <c r="L22" s="94"/>
      <c r="M22" s="89"/>
      <c r="N22" s="94"/>
      <c r="O22" s="95"/>
    </row>
  </sheetData>
  <mergeCells count="1">
    <mergeCell ref="G1:O1"/>
  </mergeCells>
  <conditionalFormatting sqref="I7:XFD9 A10:XFD1048576 G9:H9 A2:XFD6">
    <cfRule type="cellIs" dxfId="80" priority="8" operator="equal">
      <formula>"-"</formula>
    </cfRule>
  </conditionalFormatting>
  <conditionalFormatting sqref="A1:G1 P1:XFD1 A7:F9">
    <cfRule type="cellIs" dxfId="79" priority="7" operator="equal">
      <formula>"-"</formula>
    </cfRule>
  </conditionalFormatting>
  <conditionalFormatting sqref="A7:F9 A1:G1 P1:XFD1 I7:XFD9 A10:XFD1048576 G9:H9 A2:XFD6">
    <cfRule type="cellIs" dxfId="78" priority="5" operator="equal">
      <formula>"/"</formula>
    </cfRule>
    <cfRule type="cellIs" dxfId="77" priority="6" operator="equal">
      <formula>"+"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445A-C2E5-46FA-895F-965CA6890837}">
  <dimension ref="A1:P58"/>
  <sheetViews>
    <sheetView workbookViewId="0"/>
  </sheetViews>
  <sheetFormatPr defaultRowHeight="14.4" x14ac:dyDescent="0.3"/>
  <cols>
    <col min="1" max="1" width="3.88671875" style="2" customWidth="1"/>
    <col min="2" max="2" width="17.6640625" style="2" bestFit="1" customWidth="1"/>
    <col min="3" max="3" width="32.109375" style="2" customWidth="1"/>
    <col min="4" max="4" width="2.6640625" style="2" customWidth="1"/>
    <col min="5" max="5" width="8.5546875" style="54" bestFit="1" customWidth="1"/>
    <col min="6" max="6" width="2.6640625" style="2" customWidth="1"/>
    <col min="7" max="7" width="25.88671875" style="9" bestFit="1" customWidth="1"/>
    <col min="8" max="8" width="4.109375" style="9" customWidth="1"/>
    <col min="9" max="9" width="14.88671875" style="9" customWidth="1"/>
    <col min="10" max="10" width="8.88671875" style="9"/>
    <col min="11" max="11" width="13.109375" style="10" bestFit="1" customWidth="1"/>
    <col min="12" max="12" width="9" style="2" bestFit="1" customWidth="1"/>
    <col min="13" max="13" width="3.44140625" style="2" customWidth="1"/>
    <col min="14" max="14" width="6.21875" style="2" bestFit="1" customWidth="1"/>
    <col min="15" max="15" width="15.44140625" style="2" bestFit="1" customWidth="1"/>
    <col min="16" max="16" width="25.5546875" style="2" customWidth="1"/>
    <col min="17" max="16384" width="8.88671875" style="2"/>
  </cols>
  <sheetData>
    <row r="1" spans="1:16" x14ac:dyDescent="0.3">
      <c r="B1" s="146" t="s">
        <v>133</v>
      </c>
      <c r="C1" s="147"/>
    </row>
    <row r="2" spans="1:16" ht="16.2" thickBot="1" x14ac:dyDescent="0.35">
      <c r="B2" s="148"/>
      <c r="C2" s="149"/>
      <c r="E2" s="55"/>
      <c r="G2" s="150" t="s">
        <v>134</v>
      </c>
      <c r="H2" s="150"/>
      <c r="I2" s="150"/>
      <c r="J2" s="150"/>
      <c r="K2" s="150"/>
      <c r="L2" s="150"/>
      <c r="M2" s="150"/>
      <c r="N2" s="150"/>
      <c r="O2" s="150"/>
      <c r="P2" s="150"/>
    </row>
    <row r="3" spans="1:16" ht="15" thickBot="1" x14ac:dyDescent="0.35"/>
    <row r="4" spans="1:16" ht="43.2" x14ac:dyDescent="0.3">
      <c r="A4" s="13">
        <v>1</v>
      </c>
      <c r="B4" s="14" t="s">
        <v>44</v>
      </c>
      <c r="C4" s="15" t="s">
        <v>64</v>
      </c>
      <c r="D4" s="15"/>
      <c r="E4" s="56" t="s">
        <v>66</v>
      </c>
      <c r="F4" s="15"/>
      <c r="G4" s="39" t="s">
        <v>69</v>
      </c>
      <c r="H4" s="39" t="s">
        <v>39</v>
      </c>
      <c r="I4" s="39" t="s">
        <v>70</v>
      </c>
      <c r="J4" s="39" t="s">
        <v>35</v>
      </c>
      <c r="K4" s="41" t="s">
        <v>109</v>
      </c>
      <c r="L4" s="15"/>
      <c r="M4" s="15"/>
      <c r="N4" s="15" t="s">
        <v>68</v>
      </c>
      <c r="O4" s="15" t="s">
        <v>72</v>
      </c>
      <c r="P4" s="17" t="s">
        <v>71</v>
      </c>
    </row>
    <row r="5" spans="1:16" ht="28.8" x14ac:dyDescent="0.3">
      <c r="A5" s="18"/>
      <c r="B5" s="19"/>
      <c r="C5" s="19" t="s">
        <v>65</v>
      </c>
      <c r="D5" s="19"/>
      <c r="E5" s="57" t="s">
        <v>67</v>
      </c>
      <c r="F5" s="19"/>
      <c r="G5" s="20">
        <v>32</v>
      </c>
      <c r="H5" s="20" t="s">
        <v>39</v>
      </c>
      <c r="I5" s="20">
        <v>40</v>
      </c>
      <c r="J5" s="20" t="s">
        <v>35</v>
      </c>
      <c r="K5" s="42">
        <f>(G5/I5)</f>
        <v>0.8</v>
      </c>
      <c r="L5" s="19"/>
      <c r="M5" s="19"/>
      <c r="N5" s="19" t="s">
        <v>68</v>
      </c>
      <c r="O5" s="19" t="s">
        <v>74</v>
      </c>
      <c r="P5" s="22" t="s">
        <v>73</v>
      </c>
    </row>
    <row r="6" spans="1:16" ht="15" thickBot="1" x14ac:dyDescent="0.35">
      <c r="A6" s="23"/>
      <c r="B6" s="24"/>
      <c r="C6" s="24"/>
      <c r="D6" s="24"/>
      <c r="E6" s="58" t="s">
        <v>75</v>
      </c>
      <c r="F6" s="24"/>
      <c r="G6" s="25">
        <v>1600</v>
      </c>
      <c r="H6" s="25" t="s">
        <v>39</v>
      </c>
      <c r="I6" s="25">
        <v>2080</v>
      </c>
      <c r="J6" s="25" t="s">
        <v>35</v>
      </c>
      <c r="K6" s="43">
        <f>(G6/I6)</f>
        <v>0.76923076923076927</v>
      </c>
      <c r="L6" s="24"/>
      <c r="M6" s="24"/>
      <c r="N6" s="24"/>
      <c r="O6" s="24"/>
      <c r="P6" s="27"/>
    </row>
    <row r="7" spans="1:16" ht="15" thickBot="1" x14ac:dyDescent="0.35">
      <c r="K7" s="11"/>
    </row>
    <row r="8" spans="1:16" ht="28.8" x14ac:dyDescent="0.3">
      <c r="A8" s="13">
        <v>2</v>
      </c>
      <c r="B8" s="14" t="s">
        <v>37</v>
      </c>
      <c r="C8" s="15" t="s">
        <v>76</v>
      </c>
      <c r="D8" s="15"/>
      <c r="E8" s="56" t="s">
        <v>66</v>
      </c>
      <c r="F8" s="15"/>
      <c r="G8" s="39" t="s">
        <v>34</v>
      </c>
      <c r="H8" s="39" t="s">
        <v>39</v>
      </c>
      <c r="I8" s="39" t="s">
        <v>40</v>
      </c>
      <c r="J8" s="118" t="s">
        <v>35</v>
      </c>
      <c r="K8" s="46"/>
      <c r="L8" s="15"/>
      <c r="M8" s="15"/>
      <c r="N8" s="15" t="s">
        <v>68</v>
      </c>
      <c r="O8" s="15" t="s">
        <v>84</v>
      </c>
      <c r="P8" s="17" t="s">
        <v>80</v>
      </c>
    </row>
    <row r="9" spans="1:16" ht="28.8" x14ac:dyDescent="0.3">
      <c r="A9" s="18"/>
      <c r="B9" s="19"/>
      <c r="C9" s="19"/>
      <c r="D9" s="19"/>
      <c r="E9" s="57" t="s">
        <v>67</v>
      </c>
      <c r="F9" s="19"/>
      <c r="G9" s="21">
        <v>308241</v>
      </c>
      <c r="H9" s="20" t="s">
        <v>39</v>
      </c>
      <c r="I9" s="21">
        <v>200914</v>
      </c>
      <c r="J9" s="20" t="s">
        <v>35</v>
      </c>
      <c r="K9" s="31">
        <f>(G9/I9)</f>
        <v>1.5341937346327283</v>
      </c>
      <c r="L9" s="19"/>
      <c r="M9" s="19"/>
      <c r="N9" s="19"/>
      <c r="O9" s="19"/>
      <c r="P9" s="22"/>
    </row>
    <row r="10" spans="1:16" x14ac:dyDescent="0.3">
      <c r="A10" s="18"/>
      <c r="B10" s="19"/>
      <c r="C10" s="19"/>
      <c r="D10" s="19"/>
      <c r="E10" s="57" t="s">
        <v>75</v>
      </c>
      <c r="F10" s="19"/>
      <c r="G10" s="21">
        <v>450000</v>
      </c>
      <c r="H10" s="20" t="s">
        <v>39</v>
      </c>
      <c r="I10" s="21">
        <v>350000</v>
      </c>
      <c r="J10" s="20" t="s">
        <v>35</v>
      </c>
      <c r="K10" s="31">
        <f>(G10/I10)</f>
        <v>1.2857142857142858</v>
      </c>
      <c r="L10" s="19"/>
      <c r="M10" s="19"/>
      <c r="N10" s="19"/>
      <c r="O10" s="19"/>
      <c r="P10" s="22"/>
    </row>
    <row r="11" spans="1:16" x14ac:dyDescent="0.3">
      <c r="A11" s="18"/>
      <c r="B11" s="19"/>
      <c r="C11" s="19"/>
      <c r="D11" s="19"/>
      <c r="E11" s="57"/>
      <c r="F11" s="19"/>
      <c r="G11" s="20"/>
      <c r="H11" s="20"/>
      <c r="I11" s="20"/>
      <c r="J11" s="20"/>
      <c r="K11" s="21"/>
      <c r="L11" s="19"/>
      <c r="M11" s="19"/>
      <c r="N11" s="19"/>
      <c r="O11" s="19"/>
      <c r="P11" s="22"/>
    </row>
    <row r="12" spans="1:16" ht="28.8" x14ac:dyDescent="0.3">
      <c r="A12" s="18"/>
      <c r="B12" s="28" t="s">
        <v>77</v>
      </c>
      <c r="C12" s="19" t="s">
        <v>81</v>
      </c>
      <c r="D12" s="19"/>
      <c r="E12" s="57" t="s">
        <v>66</v>
      </c>
      <c r="F12" s="19"/>
      <c r="G12" s="20" t="s">
        <v>37</v>
      </c>
      <c r="H12" s="20" t="s">
        <v>78</v>
      </c>
      <c r="I12" s="20" t="s">
        <v>60</v>
      </c>
      <c r="J12" s="20"/>
      <c r="K12" s="21"/>
      <c r="L12" s="19"/>
      <c r="M12" s="19"/>
      <c r="N12" s="19"/>
      <c r="O12" s="19"/>
      <c r="P12" s="22"/>
    </row>
    <row r="13" spans="1:16" ht="28.8" x14ac:dyDescent="0.3">
      <c r="A13" s="18"/>
      <c r="B13" s="19"/>
      <c r="C13" s="19"/>
      <c r="D13" s="19"/>
      <c r="E13" s="57" t="s">
        <v>67</v>
      </c>
      <c r="F13" s="19"/>
      <c r="G13" s="29">
        <f>K9</f>
        <v>1.5341937346327283</v>
      </c>
      <c r="H13" s="20" t="s">
        <v>78</v>
      </c>
      <c r="I13" s="21">
        <v>10</v>
      </c>
      <c r="J13" s="20" t="s">
        <v>35</v>
      </c>
      <c r="K13" s="21">
        <f>G13*I13</f>
        <v>15.341937346327283</v>
      </c>
      <c r="L13" s="19"/>
      <c r="M13" s="19"/>
      <c r="N13" s="19"/>
      <c r="O13" s="19"/>
      <c r="P13" s="22"/>
    </row>
    <row r="14" spans="1:16" ht="15" thickBot="1" x14ac:dyDescent="0.35">
      <c r="A14" s="23"/>
      <c r="B14" s="24"/>
      <c r="C14" s="24"/>
      <c r="D14" s="24"/>
      <c r="E14" s="58" t="s">
        <v>79</v>
      </c>
      <c r="F14" s="24"/>
      <c r="G14" s="30">
        <f>K10</f>
        <v>1.2857142857142858</v>
      </c>
      <c r="H14" s="25" t="s">
        <v>78</v>
      </c>
      <c r="I14" s="26">
        <v>35</v>
      </c>
      <c r="J14" s="25" t="s">
        <v>35</v>
      </c>
      <c r="K14" s="26">
        <f>G14*I14</f>
        <v>45</v>
      </c>
      <c r="L14" s="24"/>
      <c r="M14" s="24"/>
      <c r="N14" s="24"/>
      <c r="O14" s="24"/>
      <c r="P14" s="27"/>
    </row>
    <row r="15" spans="1:16" ht="15" thickBot="1" x14ac:dyDescent="0.35"/>
    <row r="16" spans="1:16" ht="43.2" x14ac:dyDescent="0.3">
      <c r="A16" s="13">
        <v>3</v>
      </c>
      <c r="B16" s="14" t="s">
        <v>62</v>
      </c>
      <c r="C16" s="15" t="s">
        <v>82</v>
      </c>
      <c r="D16" s="15"/>
      <c r="E16" s="56" t="s">
        <v>66</v>
      </c>
      <c r="F16" s="15"/>
      <c r="G16" s="39" t="s">
        <v>37</v>
      </c>
      <c r="H16" s="39" t="s">
        <v>30</v>
      </c>
      <c r="I16" s="40">
        <v>1</v>
      </c>
      <c r="J16" s="118" t="s">
        <v>35</v>
      </c>
      <c r="K16" s="16"/>
      <c r="L16" s="15"/>
      <c r="M16" s="15"/>
      <c r="N16" s="15" t="s">
        <v>68</v>
      </c>
      <c r="O16" s="15" t="s">
        <v>85</v>
      </c>
      <c r="P16" s="17" t="s">
        <v>80</v>
      </c>
    </row>
    <row r="17" spans="1:16" ht="28.8" x14ac:dyDescent="0.3">
      <c r="A17" s="18"/>
      <c r="B17" s="19"/>
      <c r="C17" s="19" t="s">
        <v>164</v>
      </c>
      <c r="D17" s="19"/>
      <c r="E17" s="57" t="s">
        <v>67</v>
      </c>
      <c r="F17" s="19"/>
      <c r="G17" s="31">
        <f>K9</f>
        <v>1.5341937346327283</v>
      </c>
      <c r="H17" s="20" t="s">
        <v>30</v>
      </c>
      <c r="I17" s="31">
        <v>1</v>
      </c>
      <c r="J17" s="20" t="s">
        <v>35</v>
      </c>
      <c r="K17" s="31">
        <f>G17+I17</f>
        <v>2.5341937346327281</v>
      </c>
      <c r="L17" s="19"/>
      <c r="M17" s="19"/>
      <c r="N17" s="19"/>
      <c r="O17" s="19"/>
      <c r="P17" s="22"/>
    </row>
    <row r="18" spans="1:16" x14ac:dyDescent="0.3">
      <c r="A18" s="18"/>
      <c r="B18" s="19"/>
      <c r="C18" s="19"/>
      <c r="D18" s="19"/>
      <c r="E18" s="57" t="s">
        <v>75</v>
      </c>
      <c r="F18" s="19"/>
      <c r="G18" s="31">
        <f>K10</f>
        <v>1.2857142857142858</v>
      </c>
      <c r="H18" s="20" t="s">
        <v>30</v>
      </c>
      <c r="I18" s="31">
        <v>1</v>
      </c>
      <c r="J18" s="20" t="s">
        <v>35</v>
      </c>
      <c r="K18" s="31">
        <f>G18+I18</f>
        <v>2.2857142857142856</v>
      </c>
      <c r="L18" s="19"/>
      <c r="M18" s="19"/>
      <c r="N18" s="19"/>
      <c r="O18" s="19"/>
      <c r="P18" s="22"/>
    </row>
    <row r="19" spans="1:16" x14ac:dyDescent="0.3">
      <c r="A19" s="18"/>
      <c r="B19" s="19"/>
      <c r="C19" s="19"/>
      <c r="D19" s="19"/>
      <c r="E19" s="57"/>
      <c r="F19" s="19"/>
      <c r="G19" s="20"/>
      <c r="H19" s="20"/>
      <c r="I19" s="20"/>
      <c r="J19" s="20"/>
      <c r="K19" s="21"/>
      <c r="L19" s="19"/>
      <c r="M19" s="19"/>
      <c r="N19" s="19"/>
      <c r="O19" s="19"/>
      <c r="P19" s="22"/>
    </row>
    <row r="20" spans="1:16" ht="28.8" x14ac:dyDescent="0.3">
      <c r="A20" s="18"/>
      <c r="B20" s="28" t="s">
        <v>83</v>
      </c>
      <c r="C20" s="19" t="s">
        <v>163</v>
      </c>
      <c r="D20" s="19"/>
      <c r="E20" s="57" t="s">
        <v>66</v>
      </c>
      <c r="F20" s="19"/>
      <c r="G20" s="20" t="s">
        <v>62</v>
      </c>
      <c r="H20" s="20" t="s">
        <v>78</v>
      </c>
      <c r="I20" s="20" t="s">
        <v>60</v>
      </c>
      <c r="J20" s="20"/>
      <c r="K20" s="21"/>
      <c r="L20" s="19"/>
      <c r="M20" s="19"/>
      <c r="N20" s="19"/>
      <c r="O20" s="19"/>
      <c r="P20" s="22"/>
    </row>
    <row r="21" spans="1:16" x14ac:dyDescent="0.3">
      <c r="A21" s="18"/>
      <c r="B21" s="19"/>
      <c r="C21" s="19"/>
      <c r="D21" s="19"/>
      <c r="E21" s="57" t="s">
        <v>67</v>
      </c>
      <c r="F21" s="19"/>
      <c r="G21" s="29">
        <f>K17</f>
        <v>2.5341937346327281</v>
      </c>
      <c r="H21" s="20" t="s">
        <v>78</v>
      </c>
      <c r="I21" s="21">
        <v>10</v>
      </c>
      <c r="J21" s="20" t="s">
        <v>35</v>
      </c>
      <c r="K21" s="21">
        <f>G21*I21</f>
        <v>25.341937346327281</v>
      </c>
      <c r="L21" s="19"/>
      <c r="M21" s="19"/>
      <c r="N21" s="19"/>
      <c r="O21" s="19"/>
      <c r="P21" s="22"/>
    </row>
    <row r="22" spans="1:16" ht="15" thickBot="1" x14ac:dyDescent="0.35">
      <c r="A22" s="23"/>
      <c r="B22" s="24"/>
      <c r="C22" s="24"/>
      <c r="D22" s="24"/>
      <c r="E22" s="58" t="s">
        <v>79</v>
      </c>
      <c r="F22" s="24"/>
      <c r="G22" s="30">
        <f>K18</f>
        <v>2.2857142857142856</v>
      </c>
      <c r="H22" s="25" t="s">
        <v>78</v>
      </c>
      <c r="I22" s="26">
        <v>35</v>
      </c>
      <c r="J22" s="25" t="s">
        <v>35</v>
      </c>
      <c r="K22" s="26">
        <f>G22*I22</f>
        <v>80</v>
      </c>
      <c r="L22" s="24"/>
      <c r="M22" s="24"/>
      <c r="N22" s="24"/>
      <c r="O22" s="24"/>
      <c r="P22" s="27"/>
    </row>
    <row r="23" spans="1:16" ht="15" thickBot="1" x14ac:dyDescent="0.35"/>
    <row r="24" spans="1:16" ht="28.8" x14ac:dyDescent="0.3">
      <c r="A24" s="13">
        <v>4</v>
      </c>
      <c r="B24" s="14" t="s">
        <v>50</v>
      </c>
      <c r="C24" s="15" t="s">
        <v>86</v>
      </c>
      <c r="D24" s="15"/>
      <c r="E24" s="56" t="s">
        <v>66</v>
      </c>
      <c r="F24" s="15"/>
      <c r="G24" s="66" t="s">
        <v>7</v>
      </c>
      <c r="H24" s="66" t="s">
        <v>39</v>
      </c>
      <c r="I24" s="40" t="s">
        <v>40</v>
      </c>
      <c r="J24" s="118" t="s">
        <v>35</v>
      </c>
      <c r="K24" s="16"/>
      <c r="L24" s="15"/>
      <c r="M24" s="15"/>
      <c r="N24" s="15" t="s">
        <v>68</v>
      </c>
      <c r="O24" s="15" t="s">
        <v>89</v>
      </c>
      <c r="P24" s="17"/>
    </row>
    <row r="25" spans="1:16" ht="43.2" x14ac:dyDescent="0.3">
      <c r="A25" s="18"/>
      <c r="B25" s="19"/>
      <c r="C25" s="19" t="s">
        <v>87</v>
      </c>
      <c r="D25" s="19"/>
      <c r="E25" s="57" t="s">
        <v>67</v>
      </c>
      <c r="F25" s="19"/>
      <c r="G25" s="68">
        <v>622207</v>
      </c>
      <c r="H25" s="65" t="s">
        <v>39</v>
      </c>
      <c r="I25" s="68">
        <v>200914</v>
      </c>
      <c r="J25" s="65" t="s">
        <v>35</v>
      </c>
      <c r="K25" s="31">
        <f>G25/I25</f>
        <v>3.0968822481260641</v>
      </c>
      <c r="L25" s="19"/>
      <c r="M25" s="19"/>
      <c r="N25" s="19"/>
      <c r="O25" s="19" t="s">
        <v>102</v>
      </c>
      <c r="P25" s="22" t="s">
        <v>88</v>
      </c>
    </row>
    <row r="26" spans="1:16" x14ac:dyDescent="0.3">
      <c r="A26" s="18"/>
      <c r="B26" s="19"/>
      <c r="C26" s="19"/>
      <c r="D26" s="19"/>
      <c r="E26" s="57" t="s">
        <v>75</v>
      </c>
      <c r="F26" s="19"/>
      <c r="G26" s="68">
        <v>622207</v>
      </c>
      <c r="H26" s="65" t="s">
        <v>39</v>
      </c>
      <c r="I26" s="68">
        <v>200914</v>
      </c>
      <c r="J26" s="65" t="s">
        <v>35</v>
      </c>
      <c r="K26" s="31">
        <f>G26/I26</f>
        <v>3.0968822481260641</v>
      </c>
      <c r="L26" s="19"/>
      <c r="M26" s="19"/>
      <c r="N26" s="19"/>
      <c r="O26" s="19"/>
      <c r="P26" s="22"/>
    </row>
    <row r="27" spans="1:16" x14ac:dyDescent="0.3">
      <c r="A27" s="18"/>
      <c r="B27" s="19"/>
      <c r="C27" s="19"/>
      <c r="D27" s="19"/>
      <c r="E27" s="57"/>
      <c r="F27" s="19"/>
      <c r="G27" s="68"/>
      <c r="H27" s="65"/>
      <c r="I27" s="68"/>
      <c r="J27" s="65"/>
      <c r="K27" s="31"/>
      <c r="L27" s="19"/>
      <c r="M27" s="19"/>
      <c r="N27" s="19"/>
      <c r="O27" s="19"/>
      <c r="P27" s="22"/>
    </row>
    <row r="28" spans="1:16" ht="28.8" x14ac:dyDescent="0.3">
      <c r="A28" s="18"/>
      <c r="B28" s="28" t="s">
        <v>153</v>
      </c>
      <c r="C28" s="19" t="s">
        <v>154</v>
      </c>
      <c r="D28" s="19"/>
      <c r="E28" s="139" t="s">
        <v>66</v>
      </c>
      <c r="F28" s="19"/>
      <c r="G28" s="109" t="s">
        <v>155</v>
      </c>
      <c r="H28" s="135" t="s">
        <v>13</v>
      </c>
      <c r="I28" s="142" t="s">
        <v>155</v>
      </c>
      <c r="J28" s="137" t="s">
        <v>35</v>
      </c>
      <c r="K28" s="138"/>
      <c r="L28" s="19"/>
      <c r="M28" s="19"/>
      <c r="N28" s="19"/>
      <c r="O28" s="19"/>
      <c r="P28" s="22"/>
    </row>
    <row r="29" spans="1:16" x14ac:dyDescent="0.3">
      <c r="A29" s="18"/>
      <c r="B29" s="19"/>
      <c r="C29" s="19"/>
      <c r="D29" s="19"/>
      <c r="E29" s="139"/>
      <c r="F29" s="19"/>
      <c r="G29" s="64" t="s">
        <v>161</v>
      </c>
      <c r="H29" s="135"/>
      <c r="I29" s="142"/>
      <c r="J29" s="137"/>
      <c r="K29" s="138"/>
      <c r="L29" s="19"/>
      <c r="M29" s="19"/>
      <c r="N29" s="19"/>
      <c r="O29" s="19"/>
      <c r="P29" s="22"/>
    </row>
    <row r="30" spans="1:16" x14ac:dyDescent="0.3">
      <c r="A30" s="18"/>
      <c r="B30" s="19"/>
      <c r="C30" s="19"/>
      <c r="D30" s="19"/>
      <c r="E30" s="115"/>
      <c r="F30" s="19"/>
      <c r="G30" s="112"/>
      <c r="H30" s="111"/>
      <c r="I30" s="112"/>
      <c r="J30" s="113"/>
      <c r="K30" s="129"/>
      <c r="L30" s="19"/>
      <c r="M30" s="19"/>
      <c r="N30" s="19"/>
      <c r="O30" s="19"/>
      <c r="P30" s="22"/>
    </row>
    <row r="31" spans="1:16" x14ac:dyDescent="0.3">
      <c r="A31" s="18"/>
      <c r="B31" s="132" t="s">
        <v>156</v>
      </c>
      <c r="C31" s="133">
        <v>0.1</v>
      </c>
      <c r="D31" s="19"/>
      <c r="E31" s="57" t="s">
        <v>67</v>
      </c>
      <c r="F31" s="19"/>
      <c r="G31" s="126">
        <f>K17</f>
        <v>2.5341937346327281</v>
      </c>
      <c r="H31" s="135" t="s">
        <v>13</v>
      </c>
      <c r="I31" s="136">
        <f>G31</f>
        <v>2.5341937346327281</v>
      </c>
      <c r="J31" s="137" t="s">
        <v>35</v>
      </c>
      <c r="K31" s="138">
        <f>(G31/G32)-G31</f>
        <v>0.28157708162585848</v>
      </c>
      <c r="L31" s="19"/>
      <c r="M31" s="19"/>
      <c r="N31" s="19"/>
      <c r="O31" s="19"/>
      <c r="P31" s="22"/>
    </row>
    <row r="32" spans="1:16" x14ac:dyDescent="0.3">
      <c r="A32" s="18"/>
      <c r="B32" s="132"/>
      <c r="C32" s="133"/>
      <c r="D32" s="19"/>
      <c r="E32" s="57"/>
      <c r="F32" s="19"/>
      <c r="G32" s="127">
        <f>1-C31</f>
        <v>0.9</v>
      </c>
      <c r="H32" s="135"/>
      <c r="I32" s="136"/>
      <c r="J32" s="137"/>
      <c r="K32" s="138"/>
      <c r="L32" s="19"/>
      <c r="M32" s="19"/>
      <c r="N32" s="19"/>
      <c r="O32" s="19"/>
      <c r="P32" s="22"/>
    </row>
    <row r="33" spans="1:16" x14ac:dyDescent="0.3">
      <c r="A33" s="18"/>
      <c r="B33" s="132"/>
      <c r="C33" s="133"/>
      <c r="D33" s="19"/>
      <c r="E33" s="57"/>
      <c r="F33" s="19"/>
      <c r="G33" s="127"/>
      <c r="H33" s="111"/>
      <c r="I33" s="128"/>
      <c r="J33" s="113"/>
      <c r="K33" s="129"/>
      <c r="L33" s="19"/>
      <c r="M33" s="19"/>
      <c r="N33" s="19"/>
      <c r="O33" s="19"/>
      <c r="P33" s="22"/>
    </row>
    <row r="34" spans="1:16" x14ac:dyDescent="0.3">
      <c r="A34" s="18"/>
      <c r="B34" s="132" t="s">
        <v>156</v>
      </c>
      <c r="C34" s="133">
        <v>0.2</v>
      </c>
      <c r="D34" s="19"/>
      <c r="E34" s="57" t="s">
        <v>75</v>
      </c>
      <c r="F34" s="19"/>
      <c r="G34" s="126">
        <f>K18</f>
        <v>2.2857142857142856</v>
      </c>
      <c r="H34" s="135" t="s">
        <v>13</v>
      </c>
      <c r="I34" s="136">
        <f>G34</f>
        <v>2.2857142857142856</v>
      </c>
      <c r="J34" s="137" t="s">
        <v>35</v>
      </c>
      <c r="K34" s="138">
        <f>(G34/G35)-G34</f>
        <v>0.57142857142857117</v>
      </c>
      <c r="L34" s="19"/>
      <c r="M34" s="19"/>
      <c r="N34" s="19"/>
      <c r="O34" s="19"/>
      <c r="P34" s="22"/>
    </row>
    <row r="35" spans="1:16" x14ac:dyDescent="0.3">
      <c r="A35" s="18"/>
      <c r="B35" s="19"/>
      <c r="C35" s="19"/>
      <c r="D35" s="19"/>
      <c r="E35" s="57"/>
      <c r="F35" s="19"/>
      <c r="G35" s="127">
        <f>1-C34</f>
        <v>0.8</v>
      </c>
      <c r="H35" s="135"/>
      <c r="I35" s="136"/>
      <c r="J35" s="137"/>
      <c r="K35" s="138"/>
      <c r="L35" s="19"/>
      <c r="M35" s="19"/>
      <c r="N35" s="19"/>
      <c r="O35" s="19"/>
      <c r="P35" s="22"/>
    </row>
    <row r="36" spans="1:16" x14ac:dyDescent="0.3">
      <c r="A36" s="18"/>
      <c r="B36" s="19"/>
      <c r="C36" s="19"/>
      <c r="D36" s="19"/>
      <c r="E36" s="57"/>
      <c r="F36" s="19"/>
      <c r="G36" s="127"/>
      <c r="H36" s="67"/>
      <c r="I36" s="123"/>
      <c r="J36" s="65"/>
      <c r="K36" s="31"/>
      <c r="L36" s="19"/>
      <c r="M36" s="19"/>
      <c r="N36" s="19"/>
      <c r="O36" s="19"/>
      <c r="P36" s="22"/>
    </row>
    <row r="37" spans="1:16" ht="28.8" x14ac:dyDescent="0.3">
      <c r="A37" s="18"/>
      <c r="B37" s="28" t="s">
        <v>157</v>
      </c>
      <c r="C37" s="19" t="s">
        <v>158</v>
      </c>
      <c r="D37" s="19"/>
      <c r="E37" s="57" t="s">
        <v>66</v>
      </c>
      <c r="F37" s="19"/>
      <c r="G37" s="64" t="s">
        <v>159</v>
      </c>
      <c r="H37" s="67" t="s">
        <v>30</v>
      </c>
      <c r="I37" s="28" t="s">
        <v>153</v>
      </c>
      <c r="J37" s="65" t="s">
        <v>35</v>
      </c>
      <c r="K37" s="31"/>
      <c r="L37" s="19"/>
      <c r="M37" s="19"/>
      <c r="N37" s="19"/>
      <c r="O37" s="19"/>
      <c r="P37" s="22"/>
    </row>
    <row r="38" spans="1:16" x14ac:dyDescent="0.3">
      <c r="A38" s="18"/>
      <c r="B38" s="19"/>
      <c r="C38" s="19"/>
      <c r="D38" s="19"/>
      <c r="E38" s="57" t="s">
        <v>67</v>
      </c>
      <c r="F38" s="19"/>
      <c r="G38" s="123">
        <f>K17</f>
        <v>2.5341937346327281</v>
      </c>
      <c r="H38" s="122" t="s">
        <v>30</v>
      </c>
      <c r="I38" s="123">
        <f>K31</f>
        <v>0.28157708162585848</v>
      </c>
      <c r="J38" s="65" t="s">
        <v>35</v>
      </c>
      <c r="K38" s="31">
        <f>G38+I38</f>
        <v>2.8157708162585866</v>
      </c>
      <c r="L38" s="19"/>
      <c r="M38" s="19"/>
      <c r="N38" s="19"/>
      <c r="O38" s="19"/>
      <c r="P38" s="22"/>
    </row>
    <row r="39" spans="1:16" x14ac:dyDescent="0.3">
      <c r="A39" s="18"/>
      <c r="B39" s="19"/>
      <c r="C39" s="19"/>
      <c r="D39" s="19"/>
      <c r="E39" s="57" t="s">
        <v>75</v>
      </c>
      <c r="F39" s="19"/>
      <c r="G39" s="123">
        <f>K18</f>
        <v>2.2857142857142856</v>
      </c>
      <c r="H39" s="122" t="s">
        <v>30</v>
      </c>
      <c r="I39" s="123">
        <f>K32</f>
        <v>0</v>
      </c>
      <c r="J39" s="65" t="s">
        <v>35</v>
      </c>
      <c r="K39" s="31">
        <f>G39+I39</f>
        <v>2.2857142857142856</v>
      </c>
      <c r="L39" s="19"/>
      <c r="M39" s="19"/>
      <c r="N39" s="19"/>
      <c r="O39" s="19"/>
      <c r="P39" s="22"/>
    </row>
    <row r="40" spans="1:16" x14ac:dyDescent="0.3">
      <c r="A40" s="18"/>
      <c r="B40" s="19"/>
      <c r="C40" s="19"/>
      <c r="D40" s="19"/>
      <c r="E40" s="57"/>
      <c r="F40" s="19"/>
      <c r="G40" s="125"/>
      <c r="H40" s="124"/>
      <c r="I40" s="125"/>
      <c r="J40" s="65"/>
      <c r="K40" s="31"/>
      <c r="L40" s="19"/>
      <c r="M40" s="19"/>
      <c r="N40" s="19"/>
      <c r="O40" s="19"/>
      <c r="P40" s="22"/>
    </row>
    <row r="41" spans="1:16" ht="28.8" x14ac:dyDescent="0.3">
      <c r="A41" s="18"/>
      <c r="B41" s="28" t="s">
        <v>160</v>
      </c>
      <c r="C41" s="19"/>
      <c r="D41" s="19"/>
      <c r="E41" s="57" t="s">
        <v>66</v>
      </c>
      <c r="F41" s="19"/>
      <c r="G41" s="64" t="s">
        <v>60</v>
      </c>
      <c r="H41" s="67" t="s">
        <v>78</v>
      </c>
      <c r="I41" s="28" t="s">
        <v>157</v>
      </c>
      <c r="J41" s="65"/>
      <c r="K41" s="31"/>
      <c r="L41" s="19"/>
      <c r="M41" s="19"/>
      <c r="N41" s="19"/>
      <c r="O41" s="19"/>
      <c r="P41" s="22"/>
    </row>
    <row r="42" spans="1:16" x14ac:dyDescent="0.3">
      <c r="A42" s="18"/>
      <c r="B42" s="19"/>
      <c r="C42" s="19"/>
      <c r="D42" s="19"/>
      <c r="E42" s="57" t="s">
        <v>67</v>
      </c>
      <c r="F42" s="19"/>
      <c r="G42" s="125">
        <v>20</v>
      </c>
      <c r="H42" s="67" t="s">
        <v>78</v>
      </c>
      <c r="I42" s="123">
        <f>K38</f>
        <v>2.8157708162585866</v>
      </c>
      <c r="J42" s="65"/>
      <c r="K42" s="68">
        <f>G42*I42</f>
        <v>56.315416325171732</v>
      </c>
      <c r="L42" s="19"/>
      <c r="M42" s="19"/>
      <c r="N42" s="19"/>
      <c r="O42" s="19"/>
      <c r="P42" s="22"/>
    </row>
    <row r="43" spans="1:16" ht="15" thickBot="1" x14ac:dyDescent="0.35">
      <c r="A43" s="23"/>
      <c r="B43" s="24"/>
      <c r="C43" s="24"/>
      <c r="D43" s="24"/>
      <c r="E43" s="58" t="s">
        <v>75</v>
      </c>
      <c r="F43" s="24"/>
      <c r="G43" s="130">
        <v>30</v>
      </c>
      <c r="H43" s="110" t="s">
        <v>78</v>
      </c>
      <c r="I43" s="131">
        <f>K39</f>
        <v>2.2857142857142856</v>
      </c>
      <c r="J43" s="69"/>
      <c r="K43" s="70">
        <f>G43*I43</f>
        <v>68.571428571428569</v>
      </c>
      <c r="L43" s="24"/>
      <c r="M43" s="24"/>
      <c r="N43" s="24"/>
      <c r="O43" s="24"/>
      <c r="P43" s="27"/>
    </row>
    <row r="44" spans="1:16" ht="15" thickBot="1" x14ac:dyDescent="0.35">
      <c r="E44" s="57"/>
      <c r="G44" s="125"/>
      <c r="H44" s="67"/>
      <c r="I44" s="123"/>
      <c r="J44" s="65"/>
      <c r="K44" s="68"/>
    </row>
    <row r="45" spans="1:16" ht="43.8" thickBot="1" x14ac:dyDescent="0.35">
      <c r="A45" s="13">
        <v>5</v>
      </c>
      <c r="B45" s="14" t="s">
        <v>90</v>
      </c>
      <c r="C45" s="15" t="s">
        <v>91</v>
      </c>
      <c r="D45" s="15"/>
      <c r="E45" s="56" t="s">
        <v>66</v>
      </c>
      <c r="F45" s="15"/>
      <c r="G45" s="39" t="s">
        <v>92</v>
      </c>
      <c r="H45" s="39" t="s">
        <v>39</v>
      </c>
      <c r="I45" s="40" t="s">
        <v>7</v>
      </c>
      <c r="J45" s="39" t="s">
        <v>35</v>
      </c>
      <c r="K45" s="41" t="s">
        <v>109</v>
      </c>
      <c r="L45" s="15"/>
      <c r="M45" s="15"/>
      <c r="N45" s="15" t="s">
        <v>68</v>
      </c>
      <c r="O45" s="15" t="s">
        <v>94</v>
      </c>
      <c r="P45" s="17"/>
    </row>
    <row r="46" spans="1:16" x14ac:dyDescent="0.3">
      <c r="A46" s="18"/>
      <c r="B46" s="19"/>
      <c r="C46" s="19"/>
      <c r="D46" s="19"/>
      <c r="E46" s="57" t="s">
        <v>67</v>
      </c>
      <c r="F46" s="19"/>
      <c r="G46" s="21">
        <v>108817</v>
      </c>
      <c r="H46" s="20" t="s">
        <v>39</v>
      </c>
      <c r="I46" s="21">
        <v>622207</v>
      </c>
      <c r="J46" s="20" t="s">
        <v>35</v>
      </c>
      <c r="K46" s="44">
        <f>G46/I46</f>
        <v>0.17488874281388669</v>
      </c>
      <c r="L46" s="19"/>
      <c r="M46" s="19"/>
      <c r="N46" s="15" t="s">
        <v>68</v>
      </c>
      <c r="O46" s="19" t="s">
        <v>93</v>
      </c>
      <c r="P46" s="22"/>
    </row>
    <row r="47" spans="1:16" ht="15" thickBot="1" x14ac:dyDescent="0.35">
      <c r="A47" s="23"/>
      <c r="B47" s="24"/>
      <c r="C47" s="24"/>
      <c r="D47" s="24"/>
      <c r="E47" s="58" t="s">
        <v>75</v>
      </c>
      <c r="F47" s="24"/>
      <c r="G47" s="26">
        <v>200000</v>
      </c>
      <c r="H47" s="25" t="s">
        <v>39</v>
      </c>
      <c r="I47" s="26">
        <v>622207</v>
      </c>
      <c r="J47" s="25" t="s">
        <v>35</v>
      </c>
      <c r="K47" s="45">
        <f>G47/I47</f>
        <v>0.32143643514135972</v>
      </c>
      <c r="L47" s="24"/>
      <c r="M47" s="24"/>
      <c r="N47" s="24"/>
      <c r="O47" s="24"/>
      <c r="P47" s="27"/>
    </row>
    <row r="48" spans="1:16" ht="15" thickBot="1" x14ac:dyDescent="0.35">
      <c r="G48" s="8"/>
      <c r="H48" s="8"/>
      <c r="I48" s="8"/>
      <c r="J48" s="8"/>
      <c r="K48" s="38"/>
    </row>
    <row r="49" spans="1:16" ht="31.2" x14ac:dyDescent="0.3">
      <c r="A49" s="13">
        <v>6</v>
      </c>
      <c r="B49" s="14" t="s">
        <v>162</v>
      </c>
      <c r="C49" s="15" t="s">
        <v>95</v>
      </c>
      <c r="D49" s="15"/>
      <c r="E49" s="56" t="s">
        <v>66</v>
      </c>
      <c r="F49" s="15"/>
      <c r="G49" s="39" t="s">
        <v>97</v>
      </c>
      <c r="H49" s="39" t="s">
        <v>39</v>
      </c>
      <c r="I49" s="40" t="s">
        <v>98</v>
      </c>
      <c r="J49" s="39" t="s">
        <v>35</v>
      </c>
      <c r="K49" s="41" t="s">
        <v>100</v>
      </c>
      <c r="L49" s="15"/>
      <c r="M49" s="15"/>
      <c r="N49" s="15" t="s">
        <v>68</v>
      </c>
      <c r="O49" s="15" t="s">
        <v>101</v>
      </c>
      <c r="P49" s="17"/>
    </row>
    <row r="50" spans="1:16" ht="57.6" x14ac:dyDescent="0.3">
      <c r="A50" s="18"/>
      <c r="B50" s="19"/>
      <c r="C50" s="19" t="s">
        <v>96</v>
      </c>
      <c r="D50" s="19"/>
      <c r="E50" s="57" t="s">
        <v>67</v>
      </c>
      <c r="F50" s="19"/>
      <c r="G50" s="21">
        <v>622207</v>
      </c>
      <c r="H50" s="20" t="s">
        <v>39</v>
      </c>
      <c r="I50" s="32">
        <v>6</v>
      </c>
      <c r="J50" s="20" t="s">
        <v>35</v>
      </c>
      <c r="K50" s="21">
        <f>G50/I50</f>
        <v>103701.16666666667</v>
      </c>
      <c r="L50" s="19" t="s">
        <v>99</v>
      </c>
      <c r="M50" s="19"/>
      <c r="N50" s="19"/>
      <c r="O50" s="19"/>
      <c r="P50" s="22"/>
    </row>
    <row r="51" spans="1:16" ht="29.4" thickBot="1" x14ac:dyDescent="0.35">
      <c r="A51" s="23"/>
      <c r="B51" s="24"/>
      <c r="C51" s="24"/>
      <c r="D51" s="24"/>
      <c r="E51" s="58" t="s">
        <v>75</v>
      </c>
      <c r="F51" s="24"/>
      <c r="G51" s="26">
        <v>622207</v>
      </c>
      <c r="H51" s="25" t="s">
        <v>39</v>
      </c>
      <c r="I51" s="33">
        <v>6</v>
      </c>
      <c r="J51" s="25" t="s">
        <v>35</v>
      </c>
      <c r="K51" s="26">
        <f>G51/I51</f>
        <v>103701.16666666667</v>
      </c>
      <c r="L51" s="24" t="s">
        <v>99</v>
      </c>
      <c r="M51" s="24"/>
      <c r="N51" s="24"/>
      <c r="O51" s="24"/>
      <c r="P51" s="27"/>
    </row>
    <row r="52" spans="1:16" ht="15" thickBot="1" x14ac:dyDescent="0.35"/>
    <row r="53" spans="1:16" ht="57.6" x14ac:dyDescent="0.3">
      <c r="A53" s="13">
        <v>7</v>
      </c>
      <c r="B53" s="14" t="s">
        <v>103</v>
      </c>
      <c r="C53" s="15" t="s">
        <v>104</v>
      </c>
      <c r="D53" s="15"/>
      <c r="E53" s="155" t="s">
        <v>66</v>
      </c>
      <c r="F53" s="143"/>
      <c r="G53" s="140" t="s">
        <v>105</v>
      </c>
      <c r="H53" s="140" t="s">
        <v>39</v>
      </c>
      <c r="I53" s="36" t="s">
        <v>7</v>
      </c>
      <c r="J53" s="140" t="s">
        <v>35</v>
      </c>
      <c r="K53" s="141" t="s">
        <v>106</v>
      </c>
      <c r="L53" s="143"/>
      <c r="M53" s="15"/>
      <c r="N53" s="15" t="s">
        <v>68</v>
      </c>
      <c r="O53" s="15" t="s">
        <v>107</v>
      </c>
      <c r="P53" s="17" t="s">
        <v>108</v>
      </c>
    </row>
    <row r="54" spans="1:16" ht="15.6" x14ac:dyDescent="0.3">
      <c r="A54" s="34"/>
      <c r="B54" s="35"/>
      <c r="C54" s="19"/>
      <c r="D54" s="19"/>
      <c r="E54" s="139"/>
      <c r="F54" s="137"/>
      <c r="G54" s="135"/>
      <c r="H54" s="135"/>
      <c r="I54" s="37">
        <v>365</v>
      </c>
      <c r="J54" s="135"/>
      <c r="K54" s="142"/>
      <c r="L54" s="137"/>
      <c r="M54" s="19"/>
      <c r="N54" s="19"/>
      <c r="O54" s="19"/>
      <c r="P54" s="22"/>
    </row>
    <row r="55" spans="1:16" x14ac:dyDescent="0.3">
      <c r="A55" s="18"/>
      <c r="B55" s="19"/>
      <c r="C55" s="19"/>
      <c r="D55" s="19"/>
      <c r="E55" s="139" t="s">
        <v>67</v>
      </c>
      <c r="F55" s="137"/>
      <c r="G55" s="144">
        <v>245090</v>
      </c>
      <c r="H55" s="137" t="s">
        <v>39</v>
      </c>
      <c r="I55" s="12">
        <v>622207</v>
      </c>
      <c r="J55" s="137" t="s">
        <v>35</v>
      </c>
      <c r="K55" s="153">
        <f>G55/(I55/I56)</f>
        <v>143.77506199705243</v>
      </c>
      <c r="L55" s="137" t="s">
        <v>99</v>
      </c>
      <c r="M55" s="19"/>
      <c r="N55" s="19"/>
      <c r="O55" s="19"/>
      <c r="P55" s="22"/>
    </row>
    <row r="56" spans="1:16" x14ac:dyDescent="0.3">
      <c r="A56" s="18"/>
      <c r="B56" s="19"/>
      <c r="C56" s="19"/>
      <c r="D56" s="19"/>
      <c r="E56" s="139"/>
      <c r="F56" s="137"/>
      <c r="G56" s="144"/>
      <c r="H56" s="137"/>
      <c r="I56" s="32">
        <v>365</v>
      </c>
      <c r="J56" s="137"/>
      <c r="K56" s="153"/>
      <c r="L56" s="137"/>
      <c r="M56" s="19"/>
      <c r="N56" s="19"/>
      <c r="O56" s="19"/>
      <c r="P56" s="22"/>
    </row>
    <row r="57" spans="1:16" x14ac:dyDescent="0.3">
      <c r="A57" s="18"/>
      <c r="B57" s="19"/>
      <c r="C57" s="19"/>
      <c r="D57" s="19"/>
      <c r="E57" s="139" t="s">
        <v>75</v>
      </c>
      <c r="F57" s="137"/>
      <c r="G57" s="144">
        <v>50000</v>
      </c>
      <c r="H57" s="137" t="s">
        <v>39</v>
      </c>
      <c r="I57" s="12">
        <v>622207</v>
      </c>
      <c r="J57" s="137" t="s">
        <v>35</v>
      </c>
      <c r="K57" s="153">
        <f>G57/(I57/I58)</f>
        <v>29.331074706649076</v>
      </c>
      <c r="L57" s="137" t="s">
        <v>99</v>
      </c>
      <c r="M57" s="19"/>
      <c r="N57" s="19"/>
      <c r="O57" s="19"/>
      <c r="P57" s="22"/>
    </row>
    <row r="58" spans="1:16" ht="15" thickBot="1" x14ac:dyDescent="0.35">
      <c r="A58" s="23"/>
      <c r="B58" s="24"/>
      <c r="C58" s="24"/>
      <c r="D58" s="24"/>
      <c r="E58" s="151"/>
      <c r="F58" s="145"/>
      <c r="G58" s="152"/>
      <c r="H58" s="145"/>
      <c r="I58" s="33">
        <v>365</v>
      </c>
      <c r="J58" s="145"/>
      <c r="K58" s="154"/>
      <c r="L58" s="145"/>
      <c r="M58" s="24"/>
      <c r="N58" s="24"/>
      <c r="O58" s="24"/>
      <c r="P58" s="27"/>
    </row>
  </sheetData>
  <mergeCells count="36">
    <mergeCell ref="L57:L58"/>
    <mergeCell ref="B1:C2"/>
    <mergeCell ref="G2:P2"/>
    <mergeCell ref="E57:E58"/>
    <mergeCell ref="F57:F58"/>
    <mergeCell ref="G57:G58"/>
    <mergeCell ref="H57:H58"/>
    <mergeCell ref="J57:J58"/>
    <mergeCell ref="K57:K58"/>
    <mergeCell ref="K55:K56"/>
    <mergeCell ref="E53:E54"/>
    <mergeCell ref="F53:F54"/>
    <mergeCell ref="F55:F56"/>
    <mergeCell ref="E55:E56"/>
    <mergeCell ref="L55:L56"/>
    <mergeCell ref="J53:J54"/>
    <mergeCell ref="K53:K54"/>
    <mergeCell ref="L53:L54"/>
    <mergeCell ref="G53:G54"/>
    <mergeCell ref="H53:H54"/>
    <mergeCell ref="H55:H56"/>
    <mergeCell ref="J55:J56"/>
    <mergeCell ref="G55:G56"/>
    <mergeCell ref="E28:E29"/>
    <mergeCell ref="H31:H32"/>
    <mergeCell ref="I31:I32"/>
    <mergeCell ref="J31:J32"/>
    <mergeCell ref="K31:K32"/>
    <mergeCell ref="H28:H29"/>
    <mergeCell ref="I28:I29"/>
    <mergeCell ref="H34:H35"/>
    <mergeCell ref="I34:I35"/>
    <mergeCell ref="J34:J35"/>
    <mergeCell ref="K34:K35"/>
    <mergeCell ref="J28:J29"/>
    <mergeCell ref="K28:K29"/>
  </mergeCells>
  <conditionalFormatting sqref="A54:D54 I54 A59:XFD1048576 I56 A55:XFD55 M54:XFD54 A56:D58 M56:XFD58 J31 A45:XFD53 A29:D30 F29:G30 A41:D44 F41:G44 A31:G33 A37:G40 A34:F36 J37:J44 A27:J28 L27:XFD44 A4:XFD26">
    <cfRule type="cellIs" dxfId="76" priority="57" operator="equal">
      <formula>"x"</formula>
    </cfRule>
    <cfRule type="cellIs" dxfId="75" priority="58" operator="equal">
      <formula>"+"</formula>
    </cfRule>
    <cfRule type="cellIs" dxfId="74" priority="66" operator="equal">
      <formula>"/"</formula>
    </cfRule>
  </conditionalFormatting>
  <conditionalFormatting sqref="K5:K6">
    <cfRule type="cellIs" dxfId="73" priority="63" operator="lessThan">
      <formula>0.6</formula>
    </cfRule>
    <cfRule type="cellIs" dxfId="72" priority="64" operator="greaterThanOrEqual">
      <formula>0.6</formula>
    </cfRule>
  </conditionalFormatting>
  <conditionalFormatting sqref="K9:K10">
    <cfRule type="cellIs" dxfId="71" priority="61" operator="notBetween">
      <formula>1.3</formula>
      <formula>1.5</formula>
    </cfRule>
    <cfRule type="cellIs" dxfId="70" priority="62" operator="between">
      <formula>1.3</formula>
      <formula>1.5</formula>
    </cfRule>
  </conditionalFormatting>
  <conditionalFormatting sqref="K17:K18">
    <cfRule type="cellIs" dxfId="69" priority="59" operator="notBetween">
      <formula>2.3</formula>
      <formula>2.5</formula>
    </cfRule>
    <cfRule type="cellIs" dxfId="68" priority="60" operator="between">
      <formula>2.3</formula>
      <formula>2.5</formula>
    </cfRule>
  </conditionalFormatting>
  <conditionalFormatting sqref="K25:K26">
    <cfRule type="cellIs" dxfId="67" priority="55" operator="lessThan">
      <formula>$K$18</formula>
    </cfRule>
    <cfRule type="cellIs" dxfId="66" priority="56" operator="greaterThan">
      <formula>$K$18</formula>
    </cfRule>
  </conditionalFormatting>
  <conditionalFormatting sqref="K46:K47">
    <cfRule type="cellIs" dxfId="65" priority="53" operator="lessThan">
      <formula>0.2</formula>
    </cfRule>
    <cfRule type="cellIs" dxfId="64" priority="54" operator="greaterThan">
      <formula>0.2</formula>
    </cfRule>
  </conditionalFormatting>
  <conditionalFormatting sqref="K50:K51">
    <cfRule type="cellIs" dxfId="63" priority="51" operator="lessThan">
      <formula>100000</formula>
    </cfRule>
    <cfRule type="cellIs" dxfId="62" priority="52" operator="greaterThan">
      <formula>100000</formula>
    </cfRule>
  </conditionalFormatting>
  <conditionalFormatting sqref="K55">
    <cfRule type="cellIs" dxfId="61" priority="49" operator="lessThan">
      <formula>100000</formula>
    </cfRule>
    <cfRule type="cellIs" dxfId="60" priority="50" operator="greaterThan">
      <formula>100000</formula>
    </cfRule>
  </conditionalFormatting>
  <conditionalFormatting sqref="I58 E57:L57">
    <cfRule type="cellIs" dxfId="59" priority="46" operator="equal">
      <formula>"x"</formula>
    </cfRule>
    <cfRule type="cellIs" dxfId="58" priority="47" operator="equal">
      <formula>"+"</formula>
    </cfRule>
    <cfRule type="cellIs" dxfId="57" priority="48" operator="equal">
      <formula>"/"</formula>
    </cfRule>
  </conditionalFormatting>
  <conditionalFormatting sqref="K57">
    <cfRule type="cellIs" dxfId="56" priority="44" operator="greaterThan">
      <formula>90</formula>
    </cfRule>
    <cfRule type="cellIs" dxfId="55" priority="45" operator="lessThan">
      <formula>90</formula>
    </cfRule>
  </conditionalFormatting>
  <conditionalFormatting sqref="A3:XFD3">
    <cfRule type="cellIs" dxfId="54" priority="41" operator="equal">
      <formula>"x"</formula>
    </cfRule>
    <cfRule type="cellIs" dxfId="53" priority="42" operator="equal">
      <formula>"+"</formula>
    </cfRule>
    <cfRule type="cellIs" dxfId="52" priority="43" operator="equal">
      <formula>"/"</formula>
    </cfRule>
  </conditionalFormatting>
  <conditionalFormatting sqref="H1:H28 H45:H1048576">
    <cfRule type="cellIs" dxfId="51" priority="40" operator="equal">
      <formula>"-"</formula>
    </cfRule>
  </conditionalFormatting>
  <conditionalFormatting sqref="H31">
    <cfRule type="cellIs" dxfId="50" priority="37" operator="equal">
      <formula>"x"</formula>
    </cfRule>
    <cfRule type="cellIs" dxfId="49" priority="38" operator="equal">
      <formula>"+"</formula>
    </cfRule>
    <cfRule type="cellIs" dxfId="48" priority="39" operator="equal">
      <formula>"/"</formula>
    </cfRule>
  </conditionalFormatting>
  <conditionalFormatting sqref="H31">
    <cfRule type="cellIs" dxfId="47" priority="36" operator="equal">
      <formula>"-"</formula>
    </cfRule>
  </conditionalFormatting>
  <conditionalFormatting sqref="I37">
    <cfRule type="cellIs" dxfId="46" priority="33" operator="equal">
      <formula>"x"</formula>
    </cfRule>
    <cfRule type="cellIs" dxfId="45" priority="34" operator="equal">
      <formula>"+"</formula>
    </cfRule>
    <cfRule type="cellIs" dxfId="44" priority="35" operator="equal">
      <formula>"/"</formula>
    </cfRule>
  </conditionalFormatting>
  <conditionalFormatting sqref="H37">
    <cfRule type="cellIs" dxfId="43" priority="30" operator="equal">
      <formula>"x"</formula>
    </cfRule>
    <cfRule type="cellIs" dxfId="42" priority="31" operator="equal">
      <formula>"+"</formula>
    </cfRule>
    <cfRule type="cellIs" dxfId="41" priority="32" operator="equal">
      <formula>"/"</formula>
    </cfRule>
  </conditionalFormatting>
  <conditionalFormatting sqref="H37">
    <cfRule type="cellIs" dxfId="40" priority="29" operator="equal">
      <formula>"-"</formula>
    </cfRule>
  </conditionalFormatting>
  <conditionalFormatting sqref="H38:H39">
    <cfRule type="cellIs" dxfId="39" priority="26" operator="equal">
      <formula>"x"</formula>
    </cfRule>
    <cfRule type="cellIs" dxfId="38" priority="27" operator="equal">
      <formula>"+"</formula>
    </cfRule>
    <cfRule type="cellIs" dxfId="37" priority="28" operator="equal">
      <formula>"/"</formula>
    </cfRule>
  </conditionalFormatting>
  <conditionalFormatting sqref="H38:H39">
    <cfRule type="cellIs" dxfId="36" priority="25" operator="equal">
      <formula>"-"</formula>
    </cfRule>
  </conditionalFormatting>
  <conditionalFormatting sqref="H41">
    <cfRule type="cellIs" dxfId="35" priority="22" operator="equal">
      <formula>"x"</formula>
    </cfRule>
    <cfRule type="cellIs" dxfId="34" priority="23" operator="equal">
      <formula>"+"</formula>
    </cfRule>
    <cfRule type="cellIs" dxfId="33" priority="24" operator="equal">
      <formula>"/"</formula>
    </cfRule>
  </conditionalFormatting>
  <conditionalFormatting sqref="H41">
    <cfRule type="cellIs" dxfId="32" priority="21" operator="equal">
      <formula>"-"</formula>
    </cfRule>
  </conditionalFormatting>
  <conditionalFormatting sqref="I41">
    <cfRule type="cellIs" dxfId="31" priority="18" operator="equal">
      <formula>"x"</formula>
    </cfRule>
    <cfRule type="cellIs" dxfId="30" priority="19" operator="equal">
      <formula>"+"</formula>
    </cfRule>
    <cfRule type="cellIs" dxfId="29" priority="20" operator="equal">
      <formula>"/"</formula>
    </cfRule>
  </conditionalFormatting>
  <conditionalFormatting sqref="E41:E44">
    <cfRule type="cellIs" dxfId="28" priority="15" operator="equal">
      <formula>"x"</formula>
    </cfRule>
    <cfRule type="cellIs" dxfId="27" priority="16" operator="equal">
      <formula>"+"</formula>
    </cfRule>
    <cfRule type="cellIs" dxfId="26" priority="17" operator="equal">
      <formula>"/"</formula>
    </cfRule>
  </conditionalFormatting>
  <conditionalFormatting sqref="H42:H44">
    <cfRule type="cellIs" dxfId="25" priority="12" operator="equal">
      <formula>"x"</formula>
    </cfRule>
    <cfRule type="cellIs" dxfId="24" priority="13" operator="equal">
      <formula>"+"</formula>
    </cfRule>
    <cfRule type="cellIs" dxfId="23" priority="14" operator="equal">
      <formula>"/"</formula>
    </cfRule>
  </conditionalFormatting>
  <conditionalFormatting sqref="H42:H44">
    <cfRule type="cellIs" dxfId="22" priority="11" operator="equal">
      <formula>"-"</formula>
    </cfRule>
  </conditionalFormatting>
  <conditionalFormatting sqref="J34 G34:G36">
    <cfRule type="cellIs" dxfId="21" priority="8" operator="equal">
      <formula>"x"</formula>
    </cfRule>
    <cfRule type="cellIs" dxfId="20" priority="9" operator="equal">
      <formula>"+"</formula>
    </cfRule>
    <cfRule type="cellIs" dxfId="19" priority="10" operator="equal">
      <formula>"/"</formula>
    </cfRule>
  </conditionalFormatting>
  <conditionalFormatting sqref="H34">
    <cfRule type="cellIs" dxfId="18" priority="3" operator="equal">
      <formula>"x"</formula>
    </cfRule>
    <cfRule type="cellIs" dxfId="17" priority="4" operator="equal">
      <formula>"+"</formula>
    </cfRule>
    <cfRule type="cellIs" dxfId="16" priority="5" operator="equal">
      <formula>"/"</formula>
    </cfRule>
  </conditionalFormatting>
  <conditionalFormatting sqref="H34">
    <cfRule type="cellIs" dxfId="15" priority="2" operator="equal">
      <formula>"-"</formula>
    </cfRule>
  </conditionalFormatting>
  <conditionalFormatting sqref="K31:K44">
    <cfRule type="notContainsBlanks" dxfId="14" priority="1">
      <formula>LEN(TRIM(K31))&gt;0</formula>
    </cfRule>
  </conditionalFormatting>
  <pageMargins left="0.7" right="0.7" top="0.75" bottom="0.75" header="0.3" footer="0.3"/>
  <pageSetup orientation="portrait" horizontalDpi="90" verticalDpi="90" r:id="rId1"/>
  <ignoredErrors>
    <ignoredError sqref="G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7F18E-AD5E-4455-B484-B0A948D6D66E}">
  <dimension ref="A1:O21"/>
  <sheetViews>
    <sheetView workbookViewId="0"/>
  </sheetViews>
  <sheetFormatPr defaultRowHeight="14.4" x14ac:dyDescent="0.3"/>
  <cols>
    <col min="1" max="1" width="3.88671875" style="2" customWidth="1"/>
    <col min="2" max="2" width="16.21875" style="2" customWidth="1"/>
    <col min="3" max="3" width="23.109375" style="2" customWidth="1"/>
    <col min="4" max="4" width="2.6640625" style="2" customWidth="1"/>
    <col min="5" max="5" width="8.5546875" style="54" bestFit="1" customWidth="1"/>
    <col min="6" max="6" width="2.6640625" style="2" customWidth="1"/>
    <col min="7" max="7" width="26.6640625" style="9" customWidth="1"/>
    <col min="8" max="8" width="4.109375" style="9" customWidth="1"/>
    <col min="9" max="9" width="15" style="9" customWidth="1"/>
    <col min="10" max="10" width="8.88671875" style="9"/>
    <col min="11" max="11" width="13.109375" style="10" bestFit="1" customWidth="1"/>
    <col min="12" max="12" width="9" style="2" bestFit="1" customWidth="1"/>
    <col min="13" max="13" width="3.44140625" style="2" customWidth="1"/>
    <col min="14" max="14" width="6.21875" style="2" bestFit="1" customWidth="1"/>
    <col min="15" max="15" width="15.44140625" style="2" bestFit="1" customWidth="1"/>
    <col min="16" max="16384" width="8.88671875" style="2"/>
  </cols>
  <sheetData>
    <row r="1" spans="1:15" x14ac:dyDescent="0.3">
      <c r="B1" s="146" t="s">
        <v>132</v>
      </c>
      <c r="C1" s="147"/>
    </row>
    <row r="2" spans="1:15" ht="16.2" thickBot="1" x14ac:dyDescent="0.35">
      <c r="B2" s="148"/>
      <c r="C2" s="149"/>
      <c r="E2" s="55"/>
      <c r="G2" s="52" t="s">
        <v>124</v>
      </c>
      <c r="H2" s="52" t="s">
        <v>30</v>
      </c>
      <c r="I2" s="52" t="s">
        <v>125</v>
      </c>
      <c r="J2" s="52" t="s">
        <v>35</v>
      </c>
      <c r="K2" s="53" t="s">
        <v>131</v>
      </c>
    </row>
    <row r="3" spans="1:15" ht="15" thickBot="1" x14ac:dyDescent="0.35"/>
    <row r="4" spans="1:15" ht="28.8" x14ac:dyDescent="0.3">
      <c r="A4" s="13">
        <v>1</v>
      </c>
      <c r="B4" s="14" t="s">
        <v>110</v>
      </c>
      <c r="C4" s="15" t="s">
        <v>112</v>
      </c>
      <c r="D4" s="15"/>
      <c r="E4" s="56" t="s">
        <v>66</v>
      </c>
      <c r="F4" s="15"/>
      <c r="G4" s="39" t="s">
        <v>113</v>
      </c>
      <c r="H4" s="39" t="s">
        <v>39</v>
      </c>
      <c r="I4" s="39" t="s">
        <v>114</v>
      </c>
      <c r="J4" s="39" t="s">
        <v>35</v>
      </c>
      <c r="K4" s="41"/>
      <c r="L4" s="15"/>
      <c r="M4" s="15"/>
      <c r="N4" s="15" t="s">
        <v>68</v>
      </c>
      <c r="O4" s="17" t="s">
        <v>115</v>
      </c>
    </row>
    <row r="5" spans="1:15" ht="28.8" x14ac:dyDescent="0.3">
      <c r="A5" s="18"/>
      <c r="B5" s="28" t="s">
        <v>111</v>
      </c>
      <c r="C5" s="19"/>
      <c r="D5" s="19"/>
      <c r="E5" s="57" t="s">
        <v>67</v>
      </c>
      <c r="F5" s="19"/>
      <c r="G5" s="21">
        <v>521667</v>
      </c>
      <c r="H5" s="20" t="s">
        <v>39</v>
      </c>
      <c r="I5" s="21">
        <v>218658</v>
      </c>
      <c r="J5" s="20" t="s">
        <v>35</v>
      </c>
      <c r="K5" s="47">
        <f>(G5/I5)</f>
        <v>2.3857668139286008</v>
      </c>
      <c r="L5" s="19"/>
      <c r="M5" s="19"/>
      <c r="N5" s="19"/>
      <c r="O5" s="22"/>
    </row>
    <row r="6" spans="1:15" ht="15" thickBot="1" x14ac:dyDescent="0.35">
      <c r="A6" s="23"/>
      <c r="B6" s="24"/>
      <c r="C6" s="24"/>
      <c r="D6" s="24"/>
      <c r="E6" s="58" t="s">
        <v>75</v>
      </c>
      <c r="F6" s="24"/>
      <c r="G6" s="26">
        <v>800000</v>
      </c>
      <c r="H6" s="25" t="s">
        <v>39</v>
      </c>
      <c r="I6" s="26">
        <v>218658</v>
      </c>
      <c r="J6" s="25" t="s">
        <v>35</v>
      </c>
      <c r="K6" s="48">
        <f>(G6/I6)</f>
        <v>3.6586815940875708</v>
      </c>
      <c r="L6" s="24"/>
      <c r="M6" s="24"/>
      <c r="N6" s="24"/>
      <c r="O6" s="27"/>
    </row>
    <row r="7" spans="1:15" ht="15" thickBot="1" x14ac:dyDescent="0.35">
      <c r="K7" s="11"/>
    </row>
    <row r="8" spans="1:15" ht="72" x14ac:dyDescent="0.3">
      <c r="A8" s="13">
        <v>2</v>
      </c>
      <c r="B8" s="14" t="s">
        <v>116</v>
      </c>
      <c r="C8" s="15" t="s">
        <v>118</v>
      </c>
      <c r="D8" s="15"/>
      <c r="E8" s="56" t="s">
        <v>66</v>
      </c>
      <c r="F8" s="15"/>
      <c r="G8" s="118" t="s">
        <v>119</v>
      </c>
      <c r="H8" s="118" t="s">
        <v>39</v>
      </c>
      <c r="I8" s="118" t="s">
        <v>114</v>
      </c>
      <c r="J8" s="118" t="s">
        <v>35</v>
      </c>
      <c r="K8" s="119"/>
      <c r="L8" s="15"/>
      <c r="M8" s="15"/>
      <c r="N8" s="15" t="s">
        <v>68</v>
      </c>
      <c r="O8" s="17" t="s">
        <v>120</v>
      </c>
    </row>
    <row r="9" spans="1:15" ht="28.8" x14ac:dyDescent="0.3">
      <c r="A9" s="18"/>
      <c r="B9" s="28" t="s">
        <v>117</v>
      </c>
      <c r="C9" s="19" t="s">
        <v>127</v>
      </c>
      <c r="D9" s="19"/>
      <c r="E9" s="57" t="s">
        <v>67</v>
      </c>
      <c r="F9" s="19"/>
      <c r="G9" s="116">
        <v>518194</v>
      </c>
      <c r="H9" s="113" t="s">
        <v>39</v>
      </c>
      <c r="I9" s="116">
        <v>218658</v>
      </c>
      <c r="J9" s="113" t="s">
        <v>35</v>
      </c>
      <c r="K9" s="47">
        <f>(G9/I9)</f>
        <v>2.3698835624582681</v>
      </c>
      <c r="L9" s="19"/>
      <c r="M9" s="19"/>
      <c r="N9" s="19"/>
      <c r="O9" s="22"/>
    </row>
    <row r="10" spans="1:15" ht="15" thickBot="1" x14ac:dyDescent="0.35">
      <c r="A10" s="23"/>
      <c r="B10" s="24"/>
      <c r="C10" s="24"/>
      <c r="D10" s="24"/>
      <c r="E10" s="58" t="s">
        <v>75</v>
      </c>
      <c r="F10" s="24"/>
      <c r="G10" s="117">
        <v>518194</v>
      </c>
      <c r="H10" s="114" t="s">
        <v>39</v>
      </c>
      <c r="I10" s="117">
        <v>218658</v>
      </c>
      <c r="J10" s="114" t="s">
        <v>35</v>
      </c>
      <c r="K10" s="48">
        <f>(G10/I10)</f>
        <v>2.3698835624582681</v>
      </c>
      <c r="L10" s="24"/>
      <c r="M10" s="24"/>
      <c r="N10" s="24"/>
      <c r="O10" s="27"/>
    </row>
    <row r="11" spans="1:15" ht="15" thickBot="1" x14ac:dyDescent="0.35"/>
    <row r="12" spans="1:15" ht="28.8" x14ac:dyDescent="0.3">
      <c r="A12" s="13">
        <v>3</v>
      </c>
      <c r="B12" s="14" t="s">
        <v>121</v>
      </c>
      <c r="C12" s="15" t="s">
        <v>123</v>
      </c>
      <c r="D12" s="15"/>
      <c r="E12" s="56" t="s">
        <v>66</v>
      </c>
      <c r="F12" s="15"/>
      <c r="G12" s="118" t="s">
        <v>124</v>
      </c>
      <c r="H12" s="118" t="s">
        <v>39</v>
      </c>
      <c r="I12" s="118" t="s">
        <v>125</v>
      </c>
      <c r="J12" s="118" t="s">
        <v>35</v>
      </c>
      <c r="K12" s="119" t="s">
        <v>109</v>
      </c>
      <c r="L12" s="15"/>
      <c r="M12" s="15"/>
      <c r="N12" s="15" t="s">
        <v>68</v>
      </c>
      <c r="O12" s="17" t="s">
        <v>126</v>
      </c>
    </row>
    <row r="13" spans="1:15" ht="28.8" x14ac:dyDescent="0.3">
      <c r="A13" s="18"/>
      <c r="B13" s="28" t="s">
        <v>122</v>
      </c>
      <c r="C13" s="19"/>
      <c r="D13" s="19"/>
      <c r="E13" s="57" t="s">
        <v>67</v>
      </c>
      <c r="F13" s="19"/>
      <c r="G13" s="116">
        <v>280738</v>
      </c>
      <c r="H13" s="113" t="s">
        <v>39</v>
      </c>
      <c r="I13" s="116">
        <v>949451</v>
      </c>
      <c r="J13" s="113" t="s">
        <v>35</v>
      </c>
      <c r="K13" s="44">
        <f>(G13/I13)</f>
        <v>0.29568455876079969</v>
      </c>
      <c r="L13" s="19"/>
      <c r="M13" s="19"/>
      <c r="N13" s="19"/>
      <c r="O13" s="22"/>
    </row>
    <row r="14" spans="1:15" ht="15" thickBot="1" x14ac:dyDescent="0.35">
      <c r="A14" s="23"/>
      <c r="B14" s="24"/>
      <c r="C14" s="24"/>
      <c r="D14" s="24"/>
      <c r="E14" s="58" t="s">
        <v>75</v>
      </c>
      <c r="F14" s="24"/>
      <c r="G14" s="117">
        <v>280738</v>
      </c>
      <c r="H14" s="114" t="s">
        <v>39</v>
      </c>
      <c r="I14" s="117">
        <v>949451</v>
      </c>
      <c r="J14" s="114" t="s">
        <v>35</v>
      </c>
      <c r="K14" s="45">
        <f>(G14/I14)</f>
        <v>0.29568455876079969</v>
      </c>
      <c r="L14" s="24"/>
      <c r="M14" s="24"/>
      <c r="N14" s="24"/>
      <c r="O14" s="27"/>
    </row>
    <row r="15" spans="1:15" ht="15" thickBot="1" x14ac:dyDescent="0.35"/>
    <row r="16" spans="1:15" ht="57.6" x14ac:dyDescent="0.3">
      <c r="A16" s="13">
        <v>4</v>
      </c>
      <c r="B16" s="14" t="s">
        <v>128</v>
      </c>
      <c r="C16" s="15" t="s">
        <v>129</v>
      </c>
      <c r="D16" s="15"/>
      <c r="E16" s="59" t="s">
        <v>66</v>
      </c>
      <c r="F16" s="49"/>
      <c r="G16" s="50" t="s">
        <v>130</v>
      </c>
      <c r="H16" s="50" t="s">
        <v>39</v>
      </c>
      <c r="I16" s="50" t="s">
        <v>125</v>
      </c>
      <c r="J16" s="50" t="s">
        <v>35</v>
      </c>
      <c r="K16" s="51" t="s">
        <v>109</v>
      </c>
      <c r="L16" s="15"/>
      <c r="M16" s="15"/>
      <c r="N16" s="15" t="s">
        <v>68</v>
      </c>
      <c r="O16" s="17" t="s">
        <v>94</v>
      </c>
    </row>
    <row r="17" spans="1:15" ht="28.8" customHeight="1" x14ac:dyDescent="0.3">
      <c r="A17" s="18"/>
      <c r="B17" s="28"/>
      <c r="C17" s="19"/>
      <c r="D17" s="19"/>
      <c r="E17" s="163" t="s">
        <v>67</v>
      </c>
      <c r="F17" s="158"/>
      <c r="G17" s="120">
        <v>622207</v>
      </c>
      <c r="H17" s="158" t="s">
        <v>39</v>
      </c>
      <c r="I17" s="161">
        <v>949451</v>
      </c>
      <c r="J17" s="158" t="s">
        <v>35</v>
      </c>
      <c r="K17" s="156">
        <f>(G17+G18)/I17</f>
        <v>0.11906986247842175</v>
      </c>
      <c r="L17" s="19"/>
      <c r="M17" s="19"/>
      <c r="N17" s="19" t="s">
        <v>68</v>
      </c>
      <c r="O17" s="22" t="s">
        <v>93</v>
      </c>
    </row>
    <row r="18" spans="1:15" x14ac:dyDescent="0.3">
      <c r="A18" s="18"/>
      <c r="B18" s="28"/>
      <c r="C18" s="19"/>
      <c r="D18" s="19"/>
      <c r="E18" s="164"/>
      <c r="F18" s="160"/>
      <c r="G18" s="121">
        <v>-509156</v>
      </c>
      <c r="H18" s="160"/>
      <c r="I18" s="162"/>
      <c r="J18" s="160"/>
      <c r="K18" s="157"/>
      <c r="L18" s="19"/>
      <c r="M18" s="19"/>
      <c r="N18" s="19"/>
      <c r="O18" s="22"/>
    </row>
    <row r="19" spans="1:15" x14ac:dyDescent="0.3">
      <c r="A19" s="18"/>
      <c r="B19" s="28"/>
      <c r="C19" s="19"/>
      <c r="D19" s="19"/>
      <c r="E19" s="163" t="s">
        <v>75</v>
      </c>
      <c r="F19" s="158"/>
      <c r="G19" s="120">
        <v>622207</v>
      </c>
      <c r="H19" s="158" t="s">
        <v>39</v>
      </c>
      <c r="I19" s="161">
        <v>949451</v>
      </c>
      <c r="J19" s="158" t="s">
        <v>35</v>
      </c>
      <c r="K19" s="156">
        <v>0.11906986247842175</v>
      </c>
      <c r="L19" s="19"/>
      <c r="M19" s="19"/>
      <c r="N19" s="19"/>
      <c r="O19" s="22"/>
    </row>
    <row r="20" spans="1:15" ht="15" thickBot="1" x14ac:dyDescent="0.35">
      <c r="A20" s="23"/>
      <c r="B20" s="24"/>
      <c r="C20" s="24"/>
      <c r="D20" s="24"/>
      <c r="E20" s="165"/>
      <c r="F20" s="145"/>
      <c r="G20" s="117">
        <v>-509156</v>
      </c>
      <c r="H20" s="145"/>
      <c r="I20" s="152"/>
      <c r="J20" s="145"/>
      <c r="K20" s="159"/>
      <c r="L20" s="24"/>
      <c r="M20" s="24"/>
      <c r="N20" s="24"/>
      <c r="O20" s="27"/>
    </row>
    <row r="21" spans="1:15" x14ac:dyDescent="0.3">
      <c r="A21" s="19"/>
      <c r="B21" s="19"/>
      <c r="C21" s="19"/>
      <c r="D21" s="19"/>
      <c r="E21" s="57"/>
      <c r="F21" s="19"/>
      <c r="G21" s="21"/>
      <c r="H21" s="20"/>
      <c r="I21" s="21"/>
      <c r="J21" s="20"/>
      <c r="K21" s="44"/>
      <c r="L21" s="19"/>
      <c r="M21" s="19"/>
      <c r="N21" s="19"/>
      <c r="O21" s="19"/>
    </row>
  </sheetData>
  <mergeCells count="13">
    <mergeCell ref="E17:E18"/>
    <mergeCell ref="E19:E20"/>
    <mergeCell ref="F17:F18"/>
    <mergeCell ref="F19:F20"/>
    <mergeCell ref="B1:C2"/>
    <mergeCell ref="K17:K18"/>
    <mergeCell ref="J19:J20"/>
    <mergeCell ref="K19:K20"/>
    <mergeCell ref="H17:H18"/>
    <mergeCell ref="I17:I18"/>
    <mergeCell ref="H19:H20"/>
    <mergeCell ref="I19:I20"/>
    <mergeCell ref="J17:J18"/>
  </mergeCells>
  <conditionalFormatting sqref="A16:M17 A18:D18 A20:D20 A3:O15 P3:XFD17 A19:XFD19 L18:XFD18 A21:XFD1048576 L20:XFD20 G18 G20">
    <cfRule type="cellIs" dxfId="13" priority="23" operator="equal">
      <formula>"x"</formula>
    </cfRule>
    <cfRule type="cellIs" dxfId="12" priority="24" operator="equal">
      <formula>"+"</formula>
    </cfRule>
    <cfRule type="cellIs" dxfId="11" priority="31" operator="equal">
      <formula>"/"</formula>
    </cfRule>
  </conditionalFormatting>
  <conditionalFormatting sqref="K5:K6">
    <cfRule type="cellIs" dxfId="10" priority="29" operator="lessThan">
      <formula>1</formula>
    </cfRule>
    <cfRule type="cellIs" dxfId="9" priority="30" operator="greaterThanOrEqual">
      <formula>1</formula>
    </cfRule>
  </conditionalFormatting>
  <conditionalFormatting sqref="K9:K10">
    <cfRule type="cellIs" dxfId="8" priority="8" operator="lessThan">
      <formula>1</formula>
    </cfRule>
    <cfRule type="cellIs" dxfId="7" priority="9" operator="greaterThanOrEqual">
      <formula>1</formula>
    </cfRule>
  </conditionalFormatting>
  <conditionalFormatting sqref="K13:K14">
    <cfRule type="cellIs" dxfId="6" priority="6" operator="greaterThan">
      <formula>35%</formula>
    </cfRule>
    <cfRule type="cellIs" dxfId="5" priority="7" operator="lessThan">
      <formula>35%</formula>
    </cfRule>
  </conditionalFormatting>
  <conditionalFormatting sqref="K17 K19 K21">
    <cfRule type="cellIs" dxfId="4" priority="4" operator="greaterThan">
      <formula>35%</formula>
    </cfRule>
    <cfRule type="cellIs" dxfId="3" priority="5" operator="lessThan">
      <formula>35%</formula>
    </cfRule>
  </conditionalFormatting>
  <conditionalFormatting sqref="N16:O17">
    <cfRule type="cellIs" dxfId="2" priority="1" operator="equal">
      <formula>"x"</formula>
    </cfRule>
    <cfRule type="cellIs" dxfId="1" priority="2" operator="equal">
      <formula>"+"</formula>
    </cfRule>
    <cfRule type="cellIs" dxfId="0" priority="3" operator="equal">
      <formula>"/"</formula>
    </cfRule>
  </conditionalFormatting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44E2AB0C2F841909FCD586E15803C" ma:contentTypeVersion="13" ma:contentTypeDescription="Create a new document." ma:contentTypeScope="" ma:versionID="1fbb130fee18f588588f50fe09067d89">
  <xsd:schema xmlns:xsd="http://www.w3.org/2001/XMLSchema" xmlns:xs="http://www.w3.org/2001/XMLSchema" xmlns:p="http://schemas.microsoft.com/office/2006/metadata/properties" xmlns:ns3="645908bf-966d-44f0-97e9-ecaf23411276" xmlns:ns4="c84e4819-3c1e-4457-a4f4-26870e306778" targetNamespace="http://schemas.microsoft.com/office/2006/metadata/properties" ma:root="true" ma:fieldsID="e1edbd08f778a0b0d42e41ccf9a47caa" ns3:_="" ns4:_="">
    <xsd:import namespace="645908bf-966d-44f0-97e9-ecaf23411276"/>
    <xsd:import namespace="c84e4819-3c1e-4457-a4f4-26870e3067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908bf-966d-44f0-97e9-ecaf23411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e4819-3c1e-4457-a4f4-26870e3067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53FE82-8F52-430A-A2F7-091C50D05F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5908bf-966d-44f0-97e9-ecaf23411276"/>
    <ds:schemaRef ds:uri="c84e4819-3c1e-4457-a4f4-26870e3067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3A2D95-2BFA-4138-91F9-86EF75F425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AFBE41-C89D-414D-9463-FF176DCFD06B}">
  <ds:schemaRefs>
    <ds:schemaRef ds:uri="c84e4819-3c1e-4457-a4f4-26870e306778"/>
    <ds:schemaRef ds:uri="http://schemas.microsoft.com/office/2006/metadata/properties"/>
    <ds:schemaRef ds:uri="http://www.w3.org/XML/1998/namespace"/>
    <ds:schemaRef ds:uri="645908bf-966d-44f0-97e9-ecaf23411276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Key Accounting Terms</vt:lpstr>
      <vt:lpstr>PL Statement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Altiraifi</dc:creator>
  <cp:lastModifiedBy>Altiraifi, Razan</cp:lastModifiedBy>
  <dcterms:created xsi:type="dcterms:W3CDTF">2019-09-10T22:36:56Z</dcterms:created>
  <dcterms:modified xsi:type="dcterms:W3CDTF">2019-12-23T14:16:28Z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0x010100D6B44E2AB0C2F841909FCD586E15803C</vt:lpwstr>
  </property>
</Properties>
</file>